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iyadauletbakova\Desktop\Старые Документы\касе\2025\"/>
    </mc:Choice>
  </mc:AlternateContent>
  <xr:revisionPtr revIDLastSave="0" documentId="8_{A0631B40-BD6D-4631-A6F7-8F15509A0EAD}" xr6:coauthVersionLast="47" xr6:coauthVersionMax="47" xr10:uidLastSave="{00000000-0000-0000-0000-000000000000}"/>
  <bookViews>
    <workbookView xWindow="-104" yWindow="-104" windowWidth="22326" windowHeight="12050" activeTab="1" xr2:uid="{3133E9BA-FE71-4900-8EE6-48B30CC25EA6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2" l="1"/>
  <c r="F62" i="2"/>
  <c r="F100" i="2" s="1"/>
  <c r="E62" i="2"/>
  <c r="E100" i="2" s="1"/>
  <c r="D62" i="2"/>
  <c r="D100" i="2" s="1"/>
  <c r="C62" i="2"/>
  <c r="C100" i="2" s="1"/>
  <c r="F28" i="2"/>
  <c r="E28" i="2"/>
  <c r="E26" i="2" s="1"/>
  <c r="D28" i="2"/>
  <c r="C28" i="2"/>
  <c r="F26" i="2"/>
  <c r="D26" i="2"/>
  <c r="C26" i="2"/>
  <c r="F8" i="2"/>
  <c r="F55" i="2" s="1"/>
  <c r="F101" i="2" s="1"/>
  <c r="F103" i="2" s="1"/>
  <c r="F105" i="2" s="1"/>
  <c r="E8" i="2"/>
  <c r="D8" i="2"/>
  <c r="D55" i="2" s="1"/>
  <c r="D101" i="2" s="1"/>
  <c r="D103" i="2" s="1"/>
  <c r="D105" i="2" s="1"/>
  <c r="C8" i="2"/>
  <c r="C55" i="2" s="1"/>
  <c r="C101" i="2" s="1"/>
  <c r="C103" i="2" s="1"/>
  <c r="C105" i="2" s="1"/>
  <c r="D118" i="1"/>
  <c r="D109" i="1"/>
  <c r="D113" i="1" s="1"/>
  <c r="C98" i="1"/>
  <c r="D71" i="1"/>
  <c r="D96" i="1" s="1"/>
  <c r="C71" i="1"/>
  <c r="C96" i="1" s="1"/>
  <c r="C41" i="1"/>
  <c r="D39" i="1"/>
  <c r="C39" i="1"/>
  <c r="D35" i="1"/>
  <c r="C35" i="1"/>
  <c r="D10" i="1"/>
  <c r="D62" i="1" s="1"/>
  <c r="C10" i="1"/>
  <c r="C62" i="1" s="1"/>
  <c r="E55" i="2" l="1"/>
  <c r="E101" i="2" s="1"/>
  <c r="E103" i="2" s="1"/>
  <c r="E105" i="2" s="1"/>
  <c r="D114" i="1"/>
  <c r="D115" i="1" s="1"/>
  <c r="C111" i="1"/>
  <c r="C109" i="1" s="1"/>
  <c r="C113" i="1" s="1"/>
  <c r="C114" i="1" s="1"/>
  <c r="C115" i="1" s="1"/>
</calcChain>
</file>

<file path=xl/sharedStrings.xml><?xml version="1.0" encoding="utf-8"?>
<sst xmlns="http://schemas.openxmlformats.org/spreadsheetml/2006/main" count="478" uniqueCount="403">
  <si>
    <t>Бухгалтерский баланс</t>
  </si>
  <si>
    <t>АО "Сентрас Секьюритиз"</t>
  </si>
  <si>
    <t>(полное наименование управляющего инвестционным портфелем)</t>
  </si>
  <si>
    <t xml:space="preserve">по состоянию на 30 сентября 2025 г. </t>
  </si>
  <si>
    <t>(в тысячах тенге)</t>
  </si>
  <si>
    <t>Наименование статьи</t>
  </si>
  <si>
    <t>Код
строки</t>
  </si>
  <si>
    <t>На конец отчетного периода</t>
  </si>
  <si>
    <t xml:space="preserve">На начало отчетного периода </t>
  </si>
  <si>
    <t>АКТИВЫ</t>
  </si>
  <si>
    <t>Денежные средства и эквиваленты денежных средств</t>
  </si>
  <si>
    <t>В том числе:</t>
  </si>
  <si>
    <t xml:space="preserve">    наличные деньги в кассе</t>
  </si>
  <si>
    <t>1.1</t>
  </si>
  <si>
    <t xml:space="preserve">    деньги на счетах в банках т организациях, осуществляющих отдельные виды банковских операций</t>
  </si>
  <si>
    <t>1.2</t>
  </si>
  <si>
    <t>132 479</t>
  </si>
  <si>
    <t xml:space="preserve">    эквиваленты денежных средств</t>
  </si>
  <si>
    <t>Аффинированные драгоценные металлы</t>
  </si>
  <si>
    <t>Вклады размещенные (за вычетом резервов на обесценение)</t>
  </si>
  <si>
    <t>начисленные, но не полученные доходы в виде вознаграждения</t>
  </si>
  <si>
    <t>3.1</t>
  </si>
  <si>
    <t>Операция "Обратное РЕПО"</t>
  </si>
  <si>
    <t>406 073</t>
  </si>
  <si>
    <t>4.1</t>
  </si>
  <si>
    <t>Ценные бумаги, оцениваемые по справедливой стоимости, изменения которых отражаются в составе прибыли и убытка</t>
  </si>
  <si>
    <t>6 284 804</t>
  </si>
  <si>
    <t>5.1</t>
  </si>
  <si>
    <t>162 270</t>
  </si>
  <si>
    <t>Ценные бумаги, учитываемые по справедливой стоимости через прочий совокупный доход</t>
  </si>
  <si>
    <t>6.1</t>
  </si>
  <si>
    <t>Ценные бумаги, удерживаемые до погашения (за вычетом резервов на обесценение)</t>
  </si>
  <si>
    <t>7.1</t>
  </si>
  <si>
    <t>Инвестиционное имущество</t>
  </si>
  <si>
    <t>Инвестиции в капитал других юридических лиц и субординированный долг</t>
  </si>
  <si>
    <t>Запасы</t>
  </si>
  <si>
    <t>Долгосрочные активы (выбывающие группы), предназначенные для продажи</t>
  </si>
  <si>
    <t>Основные средства (за вычетом амортизации и убытков от обесценения)</t>
  </si>
  <si>
    <t>Нематериальные активы  (за вычетом амортизации и убытков от обесценения)</t>
  </si>
  <si>
    <t xml:space="preserve">Активы в форме права пользования (за вычетом амортизации и убытков от обесценения)  </t>
  </si>
  <si>
    <t>Дебиторская задолженность</t>
  </si>
  <si>
    <t>Начисленные комиссионные вознаграждения к получению</t>
  </si>
  <si>
    <t>от консалтинговых услуг, в том числе:</t>
  </si>
  <si>
    <t>аффилиированным лицам</t>
  </si>
  <si>
    <t>16.1.1.</t>
  </si>
  <si>
    <t>прочим клиентам</t>
  </si>
  <si>
    <t>16.1.2.</t>
  </si>
  <si>
    <t>от услуг представителя держателей облигаций</t>
  </si>
  <si>
    <t>от услуг андеррайтера</t>
  </si>
  <si>
    <t>от брокерских услуг</t>
  </si>
  <si>
    <t>от управления активами</t>
  </si>
  <si>
    <t>от услуг маркет-мейкера</t>
  </si>
  <si>
    <t>от пенсионных активов</t>
  </si>
  <si>
    <t>от инвестиционного дохода (убытка) по пенсионным активам</t>
  </si>
  <si>
    <t>прочие</t>
  </si>
  <si>
    <t>Производные финасовые инструменты</t>
  </si>
  <si>
    <t>требования по сделке фьючерсы</t>
  </si>
  <si>
    <t>требования по сделке форварды</t>
  </si>
  <si>
    <t>требования по сделке опционы</t>
  </si>
  <si>
    <t>требования по сделке свопы</t>
  </si>
  <si>
    <t>Текущий налоговый актив</t>
  </si>
  <si>
    <t>Отложенный налоговый актив</t>
  </si>
  <si>
    <t>19 116</t>
  </si>
  <si>
    <t>Авансы выданные и предоплата</t>
  </si>
  <si>
    <t>6 227</t>
  </si>
  <si>
    <t>Прочие активы</t>
  </si>
  <si>
    <t>32 511</t>
  </si>
  <si>
    <t>Итого активов</t>
  </si>
  <si>
    <t>Обязательства</t>
  </si>
  <si>
    <t>Операция "РЕПО"</t>
  </si>
  <si>
    <t>Выпущенные долговые ценные бумаги</t>
  </si>
  <si>
    <t>Займы полученные</t>
  </si>
  <si>
    <t>Субординированный долг</t>
  </si>
  <si>
    <t>Резервы</t>
  </si>
  <si>
    <t>Расчеты с акционерами (по дивидендам)</t>
  </si>
  <si>
    <t>Кредиторская задолженность</t>
  </si>
  <si>
    <t>Начисленные комиссионные расходы к оплате</t>
  </si>
  <si>
    <t>по переводным операциям</t>
  </si>
  <si>
    <t>по клиринговым операциям</t>
  </si>
  <si>
    <t>по кассовым операциям</t>
  </si>
  <si>
    <t>по сейфовым операциям</t>
  </si>
  <si>
    <t>по инкассации банкнот, монет и ценностей</t>
  </si>
  <si>
    <t>по доверительным операциям</t>
  </si>
  <si>
    <t>по услугам фондовой биржи</t>
  </si>
  <si>
    <t>по кастодиальному обслуживанию</t>
  </si>
  <si>
    <t>по брокерским услугам</t>
  </si>
  <si>
    <t>по услугам центрального депозитария</t>
  </si>
  <si>
    <t>30.10.</t>
  </si>
  <si>
    <t xml:space="preserve">  по услугам иных профессиональных участников рынка ценных бумаг</t>
  </si>
  <si>
    <t>Производные финансовые инструменты</t>
  </si>
  <si>
    <t>обязательства по сделке фьючерсы</t>
  </si>
  <si>
    <t>обязательства по сделке форварды</t>
  </si>
  <si>
    <t>обязательства по сделке опционы</t>
  </si>
  <si>
    <t>обязательства по сделке свопы</t>
  </si>
  <si>
    <t>Обязательство перед бюджетом по налогам и другим обязательным платежам в бюджет</t>
  </si>
  <si>
    <t>8 064</t>
  </si>
  <si>
    <t>Отложенное налоговое обязательство</t>
  </si>
  <si>
    <t>Авансы полученные</t>
  </si>
  <si>
    <t>Обязательства по вознаграждениям работникам</t>
  </si>
  <si>
    <t>28 361</t>
  </si>
  <si>
    <t>Обязательства по аренде</t>
  </si>
  <si>
    <t>Прочие обязательства</t>
  </si>
  <si>
    <t>Итого обязательства:</t>
  </si>
  <si>
    <t>Собственный капитал</t>
  </si>
  <si>
    <t>Уставный капитал</t>
  </si>
  <si>
    <t>простые акции</t>
  </si>
  <si>
    <t>привилегированные акции</t>
  </si>
  <si>
    <t>Премии (дополнительный оплаченный капитал)</t>
  </si>
  <si>
    <t>Изъятый капитал</t>
  </si>
  <si>
    <t>Резервный капитал</t>
  </si>
  <si>
    <t>Резерв переоценки ценных бумаг, учитываемых по справедливой стоимости через прочий совокупный доход</t>
  </si>
  <si>
    <t xml:space="preserve">Резерв обесценения ценных бумаг, учитываемых по справедливой стоимости через прочий совокупный доход </t>
  </si>
  <si>
    <t>Резерв на переоценку основных средств</t>
  </si>
  <si>
    <t>Прочие резервы</t>
  </si>
  <si>
    <t>Нераспределенная прибыль (непокрытый убыток):</t>
  </si>
  <si>
    <t>в том числе:</t>
  </si>
  <si>
    <t xml:space="preserve">  предыдущих лет</t>
  </si>
  <si>
    <t>1 794 790</t>
  </si>
  <si>
    <t xml:space="preserve">  отчетного периода</t>
  </si>
  <si>
    <t>1 654 637</t>
  </si>
  <si>
    <t>Итого капитал</t>
  </si>
  <si>
    <t>Итого капитал и обязательства (стр. 38+стр.48)</t>
  </si>
  <si>
    <t>Первый руководитель (на период его отсутсвия - лицо, его замещающее)  Камаров Т.К.</t>
  </si>
  <si>
    <t>______________</t>
  </si>
  <si>
    <t>ФИО</t>
  </si>
  <si>
    <t>подпись</t>
  </si>
  <si>
    <t>дата</t>
  </si>
  <si>
    <t>Главный бухгалтер                                                                                  Даулетбакова Г.А.</t>
  </si>
  <si>
    <t>Исполнитель                                                                                           Даулетбакова Г.А.</t>
  </si>
  <si>
    <t>Телефон исполнителя 2598877 вн 707</t>
  </si>
  <si>
    <t>Отчет о прибылях и убытках</t>
  </si>
  <si>
    <t>(полное наименование организации)</t>
  </si>
  <si>
    <t>по состоянию на 30 сентября 2025 г.</t>
  </si>
  <si>
    <t>(в тысячах казахстанских тенге)</t>
  </si>
  <si>
    <t>Код строки</t>
  </si>
  <si>
    <t>За отчетный период</t>
  </si>
  <si>
    <t>За период с начала текущего года (с нарастающим итогом)</t>
  </si>
  <si>
    <t>За аналогичный отчетный период предыдущего года</t>
  </si>
  <si>
    <t>За аналогичный период с начала предыдущего года (с нарастающим итогом)</t>
  </si>
  <si>
    <t>1</t>
  </si>
  <si>
    <t>2</t>
  </si>
  <si>
    <t>3</t>
  </si>
  <si>
    <t>4</t>
  </si>
  <si>
    <t>5</t>
  </si>
  <si>
    <t>6</t>
  </si>
  <si>
    <t>Доходы, связанные с получением вознаграждения:</t>
  </si>
  <si>
    <t>по размещенным вкладам</t>
  </si>
  <si>
    <t>по приобретенным ценным бумагам</t>
  </si>
  <si>
    <t>109 653</t>
  </si>
  <si>
    <t>681 293</t>
  </si>
  <si>
    <t>52 634</t>
  </si>
  <si>
    <t>437 479</t>
  </si>
  <si>
    <t>по ценным бумагам, имеющимся в наличии для продажи (за вычетом резервов на обесценение)</t>
  </si>
  <si>
    <t>1.2.1.</t>
  </si>
  <si>
    <t>доходы в виде дивидендов по акциям, находящимся в портфеле ценных бумаг, имеющимся в наличии для продажи</t>
  </si>
  <si>
    <t>1.2.1.1</t>
  </si>
  <si>
    <t>доходы, связанные с амортизацией дисконта по ценным бумагам, имеющимся в наличии для продажи</t>
  </si>
  <si>
    <t>1.2.1.2</t>
  </si>
  <si>
    <t>по ценным бумагам, оцениваемым по справедливой стоимости, изменения которых отражаются в составе прибыли или убытка</t>
  </si>
  <si>
    <t>1.2.2.</t>
  </si>
  <si>
    <t>доходы в виде дивидендов по акциям, находящимся в портфеле ценных бумаг, оцениваемых по справедливой стоимости, изменения которых отражаются в составе прибыли или убытка</t>
  </si>
  <si>
    <t>1.2.2.1</t>
  </si>
  <si>
    <t>49 753</t>
  </si>
  <si>
    <t>178 424</t>
  </si>
  <si>
    <t>99 299</t>
  </si>
  <si>
    <t>доходы, связанные с амортизацией дисконта по ценным бумагам, оцениваемым по справедливой стоимости</t>
  </si>
  <si>
    <t>1.2.2.2</t>
  </si>
  <si>
    <t>3 200</t>
  </si>
  <si>
    <t>65 565</t>
  </si>
  <si>
    <t>6 757</t>
  </si>
  <si>
    <t>33 135</t>
  </si>
  <si>
    <t>по ценным бумагам, удерживаемым до погашения (за вычетом резервов на обесценение)</t>
  </si>
  <si>
    <t>1.2.3.</t>
  </si>
  <si>
    <t>доходы, связанные с амортизацией дисконта по ценным бумагам, удерживаемым до погашения</t>
  </si>
  <si>
    <t>1.2.3.1</t>
  </si>
  <si>
    <t>по операциям «обратное РЕПО»</t>
  </si>
  <si>
    <t>12 970</t>
  </si>
  <si>
    <t>74 339</t>
  </si>
  <si>
    <t>1 879</t>
  </si>
  <si>
    <t>31 336</t>
  </si>
  <si>
    <t>Прочие доходы, связанные с получением вознаграждения</t>
  </si>
  <si>
    <t>Комиссионные вознаграждения</t>
  </si>
  <si>
    <t>от консалтинговых услуг</t>
  </si>
  <si>
    <t>2.1</t>
  </si>
  <si>
    <t>2.1.1</t>
  </si>
  <si>
    <t>7 078</t>
  </si>
  <si>
    <t>6 646</t>
  </si>
  <si>
    <t>2.1.2</t>
  </si>
  <si>
    <t>1 803</t>
  </si>
  <si>
    <t>38 747</t>
  </si>
  <si>
    <t>4 165</t>
  </si>
  <si>
    <t>16 377</t>
  </si>
  <si>
    <t>2.2</t>
  </si>
  <si>
    <t>3 689</t>
  </si>
  <si>
    <t>33 546</t>
  </si>
  <si>
    <t>4 068</t>
  </si>
  <si>
    <t>36 492</t>
  </si>
  <si>
    <t>2.3</t>
  </si>
  <si>
    <t>225 251</t>
  </si>
  <si>
    <t>74 406</t>
  </si>
  <si>
    <t>175 923</t>
  </si>
  <si>
    <t>2.4</t>
  </si>
  <si>
    <t>28 895</t>
  </si>
  <si>
    <t>152 495</t>
  </si>
  <si>
    <t>12 533</t>
  </si>
  <si>
    <t>88 664</t>
  </si>
  <si>
    <t>2.5</t>
  </si>
  <si>
    <t>23 989</t>
  </si>
  <si>
    <t>187 700</t>
  </si>
  <si>
    <t>2.6</t>
  </si>
  <si>
    <t>8 670</t>
  </si>
  <si>
    <t>1 474</t>
  </si>
  <si>
    <t>8 005</t>
  </si>
  <si>
    <t>от прочих услуг</t>
  </si>
  <si>
    <t>2.7</t>
  </si>
  <si>
    <t>2.8</t>
  </si>
  <si>
    <t>2.9</t>
  </si>
  <si>
    <t>Доходы от купли-продажи финансовых активов</t>
  </si>
  <si>
    <t>1 202</t>
  </si>
  <si>
    <t>142 786</t>
  </si>
  <si>
    <t>1 420</t>
  </si>
  <si>
    <t>38 089</t>
  </si>
  <si>
    <t>Доходы от изменения стоимости финансовых активов, оцениваемых по справедливой стоимости, изменения которой отражаются в составе прибыли или  убытка</t>
  </si>
  <si>
    <t>266 540</t>
  </si>
  <si>
    <t>2 837 961</t>
  </si>
  <si>
    <t>209 493</t>
  </si>
  <si>
    <t>4 679 082</t>
  </si>
  <si>
    <t>Доходы от операций с иностранной валютой</t>
  </si>
  <si>
    <t>Доходы от переоценки иностранной валюты</t>
  </si>
  <si>
    <t>90 873</t>
  </si>
  <si>
    <t>829 254</t>
  </si>
  <si>
    <t>42 712</t>
  </si>
  <si>
    <t>470 319</t>
  </si>
  <si>
    <t>Доходы, связанные с участием в капитале юридических лиц</t>
  </si>
  <si>
    <t>7</t>
  </si>
  <si>
    <t>Доходы от реализации активов</t>
  </si>
  <si>
    <t>8</t>
  </si>
  <si>
    <t>Доходы от операций с аффинированными драгоценными металлами</t>
  </si>
  <si>
    <t>9</t>
  </si>
  <si>
    <t>Доходы от операций с производными финансовыми инструментами</t>
  </si>
  <si>
    <t>10</t>
  </si>
  <si>
    <t>по сделкам фьючерс</t>
  </si>
  <si>
    <t>10.1</t>
  </si>
  <si>
    <t>по сделкам форвард</t>
  </si>
  <si>
    <t>10.2</t>
  </si>
  <si>
    <t>по сделкам опцион</t>
  </si>
  <si>
    <t>10.3</t>
  </si>
  <si>
    <t>по сделкам своп</t>
  </si>
  <si>
    <t>10.4</t>
  </si>
  <si>
    <t>Доходы от восстановления резервов по ценным бумагам, вкладам, дебиторской задолженности и условным обязательствам</t>
  </si>
  <si>
    <t>11</t>
  </si>
  <si>
    <t>6 468</t>
  </si>
  <si>
    <t>8 953</t>
  </si>
  <si>
    <t>Прочие доходы</t>
  </si>
  <si>
    <t>12</t>
  </si>
  <si>
    <t>1 027</t>
  </si>
  <si>
    <t>11 891</t>
  </si>
  <si>
    <t>1 923</t>
  </si>
  <si>
    <t>Итого доходов (сумма строк с 1 по 12)</t>
  </si>
  <si>
    <t>13</t>
  </si>
  <si>
    <t>Расходы, связанные с выплатой вознаграждения</t>
  </si>
  <si>
    <t>14</t>
  </si>
  <si>
    <t>1 475</t>
  </si>
  <si>
    <t>по полученным займам</t>
  </si>
  <si>
    <t>14.1</t>
  </si>
  <si>
    <t>по выпущенным ценным бумагам</t>
  </si>
  <si>
    <t>14.2</t>
  </si>
  <si>
    <t>по операциям «РЕПО»</t>
  </si>
  <si>
    <t>14.3</t>
  </si>
  <si>
    <t>Прочие расходы, связанные с выплатой вознаграждения</t>
  </si>
  <si>
    <t>14.4</t>
  </si>
  <si>
    <t>Комиссионные расходы</t>
  </si>
  <si>
    <t>15</t>
  </si>
  <si>
    <t>управляющему агенту</t>
  </si>
  <si>
    <t>15.1</t>
  </si>
  <si>
    <t>за кастодиальное обслуживание</t>
  </si>
  <si>
    <t>15.2</t>
  </si>
  <si>
    <t>3 656</t>
  </si>
  <si>
    <t>27 376</t>
  </si>
  <si>
    <t>1 608</t>
  </si>
  <si>
    <t>17 813</t>
  </si>
  <si>
    <t>за услуги фондовой биржи</t>
  </si>
  <si>
    <t>15.3</t>
  </si>
  <si>
    <t>13 536</t>
  </si>
  <si>
    <t>99 075</t>
  </si>
  <si>
    <t>30 057</t>
  </si>
  <si>
    <t>62 618</t>
  </si>
  <si>
    <t>за услуги регистратора</t>
  </si>
  <si>
    <t>15.4</t>
  </si>
  <si>
    <t>за брокерские услуги</t>
  </si>
  <si>
    <t>15.5</t>
  </si>
  <si>
    <t>за прочие услуги</t>
  </si>
  <si>
    <t>15.6</t>
  </si>
  <si>
    <t>4 883</t>
  </si>
  <si>
    <t>48 282</t>
  </si>
  <si>
    <t>4 342</t>
  </si>
  <si>
    <t>37 854</t>
  </si>
  <si>
    <t>Расходы от деятельности, не связанной с выплатой вознаграждения</t>
  </si>
  <si>
    <t>16</t>
  </si>
  <si>
    <t>от переводных операций</t>
  </si>
  <si>
    <t>16.1</t>
  </si>
  <si>
    <t>от клиринговых операций</t>
  </si>
  <si>
    <t>16.2</t>
  </si>
  <si>
    <t>от кассовых операций</t>
  </si>
  <si>
    <t>16.3</t>
  </si>
  <si>
    <t>от сейфовых операций</t>
  </si>
  <si>
    <t>16.4</t>
  </si>
  <si>
    <t>от инкассации</t>
  </si>
  <si>
    <t>16.5</t>
  </si>
  <si>
    <t>Расходы от купли-продажи финансовых активов</t>
  </si>
  <si>
    <t>17</t>
  </si>
  <si>
    <t>2 386</t>
  </si>
  <si>
    <t>54 829</t>
  </si>
  <si>
    <t>4 890</t>
  </si>
  <si>
    <t>581 615</t>
  </si>
  <si>
    <t>Расходы от изменения стоимости финансовых активов, оцениваемых по справедливой стоимости, изменения которой отражаются в составе прибыли и убытка</t>
  </si>
  <si>
    <t>18</t>
  </si>
  <si>
    <t>247 176</t>
  </si>
  <si>
    <t>2 480 618</t>
  </si>
  <si>
    <t>179 269</t>
  </si>
  <si>
    <t>3 375 218</t>
  </si>
  <si>
    <t>Расходы от операций иностранной валюты</t>
  </si>
  <si>
    <t>19</t>
  </si>
  <si>
    <t>1 582</t>
  </si>
  <si>
    <t>2 219</t>
  </si>
  <si>
    <t>Расходы от переоценки иностранной валюты</t>
  </si>
  <si>
    <t>20</t>
  </si>
  <si>
    <t>51 470</t>
  </si>
  <si>
    <t>737 184</t>
  </si>
  <si>
    <t>44 184</t>
  </si>
  <si>
    <t>352 696</t>
  </si>
  <si>
    <t>Расходы, связанные с участием в капитале юридических лиц</t>
  </si>
  <si>
    <t>21</t>
  </si>
  <si>
    <t>Расходы от реализации или безвозмездной передачи активов</t>
  </si>
  <si>
    <t>22</t>
  </si>
  <si>
    <t>Расходы от операций с аффинированными драгоценными металлами</t>
  </si>
  <si>
    <t>23</t>
  </si>
  <si>
    <t>Расходы от операций с производными финансовыми инструментами</t>
  </si>
  <si>
    <t>24</t>
  </si>
  <si>
    <t>24.1</t>
  </si>
  <si>
    <t>24.2</t>
  </si>
  <si>
    <t>24.3</t>
  </si>
  <si>
    <t>24.4</t>
  </si>
  <si>
    <t>Расходы от создания резервов по ценным бумагам, размещенным вкладам, дебиторской задолженности и условным обязательствам</t>
  </si>
  <si>
    <t>25</t>
  </si>
  <si>
    <t>Операционные расходы</t>
  </si>
  <si>
    <t>26</t>
  </si>
  <si>
    <t>72 759</t>
  </si>
  <si>
    <t>496 647</t>
  </si>
  <si>
    <t>расходы на оплату труда и командировочные</t>
  </si>
  <si>
    <t>26.1</t>
  </si>
  <si>
    <t>47 676</t>
  </si>
  <si>
    <t>410 570</t>
  </si>
  <si>
    <t>34 466</t>
  </si>
  <si>
    <t>264 382</t>
  </si>
  <si>
    <t>транспортные расходы</t>
  </si>
  <si>
    <t>26.2</t>
  </si>
  <si>
    <t>общехозяйственные и административные расходы</t>
  </si>
  <si>
    <t>26.3</t>
  </si>
  <si>
    <t>17 627</t>
  </si>
  <si>
    <t>199 804</t>
  </si>
  <si>
    <t>28 360</t>
  </si>
  <si>
    <t>141 783</t>
  </si>
  <si>
    <t>амортизационные отчисления</t>
  </si>
  <si>
    <t>26.4</t>
  </si>
  <si>
    <t>6 588</t>
  </si>
  <si>
    <t>59 620</t>
  </si>
  <si>
    <t>6 805</t>
  </si>
  <si>
    <t>60 888</t>
  </si>
  <si>
    <t>расходы по уплате налогов и других обязательных платежей в бюджет, за исключением корпоративного подоходного налога</t>
  </si>
  <si>
    <t>26.5</t>
  </si>
  <si>
    <t>4 886</t>
  </si>
  <si>
    <t>47 939</t>
  </si>
  <si>
    <t>3 128</t>
  </si>
  <si>
    <t>28 443</t>
  </si>
  <si>
    <t>неустойка (штраф, пеня)</t>
  </si>
  <si>
    <t>26.6</t>
  </si>
  <si>
    <t>1 573</t>
  </si>
  <si>
    <t>Прочие расходы</t>
  </si>
  <si>
    <t>27</t>
  </si>
  <si>
    <t>11 134</t>
  </si>
  <si>
    <t>9 944</t>
  </si>
  <si>
    <t>Итого расходов (сумма строк с 14 по 27)</t>
  </si>
  <si>
    <t>28</t>
  </si>
  <si>
    <t>Чистая прибыль (убыток) до уплаты корпоративного подоходного налога (стр.13-стр.28)</t>
  </si>
  <si>
    <t>29</t>
  </si>
  <si>
    <t>Корпоративный подоходный налог</t>
  </si>
  <si>
    <t>30</t>
  </si>
  <si>
    <t>-33 846</t>
  </si>
  <si>
    <t>Чистая прибыль (убыток) после уплаты корпоративного подоходного налога  (стр.29-стр.30)</t>
  </si>
  <si>
    <t>31</t>
  </si>
  <si>
    <t>Прибыль (убыток) от прекращенной деятельности</t>
  </si>
  <si>
    <t>32</t>
  </si>
  <si>
    <t>Итого чистая прибыль (убыток) за период (стр.31+/- стр.32)</t>
  </si>
  <si>
    <t>33</t>
  </si>
  <si>
    <t>Первый руководитель (на период его отсутсвия - лицо, его замещающее) Камаров Т.К.</t>
  </si>
  <si>
    <t>________________</t>
  </si>
  <si>
    <t>Главный бухгалтер Даулетбакова Г.А.</t>
  </si>
  <si>
    <t>Исполнитель Даулетбакова Г.А.</t>
  </si>
  <si>
    <t>__________</t>
  </si>
  <si>
    <t>МП</t>
  </si>
  <si>
    <t>Телефон исполнителя</t>
  </si>
  <si>
    <t>2598877 вн 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</si>
</sst>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р_._-;\-* #,##0_р_._-;_-* &quot;-&quot;_р_._-;_-@_-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04"/>
    </font>
    <font>
      <sz val="6"/>
      <name val="Arial"/>
      <family val="2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justify" vertic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left"/>
    </xf>
    <xf numFmtId="165" fontId="0" fillId="0" borderId="1" xfId="1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justify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/>
    </xf>
    <xf numFmtId="0" fontId="0" fillId="0" borderId="2" xfId="0" applyBorder="1"/>
    <xf numFmtId="0" fontId="0" fillId="0" borderId="3" xfId="0" applyBorder="1"/>
    <xf numFmtId="1" fontId="4" fillId="0" borderId="3" xfId="0" applyNumberFormat="1" applyFont="1" applyBorder="1" applyAlignment="1">
      <alignment horizontal="right"/>
    </xf>
    <xf numFmtId="0" fontId="0" fillId="0" borderId="4" xfId="0" applyBorder="1"/>
    <xf numFmtId="14" fontId="0" fillId="0" borderId="1" xfId="0" applyNumberFormat="1" applyBorder="1"/>
    <xf numFmtId="1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6" xfId="0" applyBorder="1"/>
    <xf numFmtId="1" fontId="4" fillId="2" borderId="6" xfId="0" applyNumberFormat="1" applyFont="1" applyFill="1" applyBorder="1" applyAlignment="1">
      <alignment horizontal="right"/>
    </xf>
    <xf numFmtId="1" fontId="0" fillId="0" borderId="0" xfId="0" applyNumberFormat="1"/>
    <xf numFmtId="14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70ADD-8C00-45D4-B54E-2996E02D2888}">
  <dimension ref="A1:D122"/>
  <sheetViews>
    <sheetView topLeftCell="A103" workbookViewId="0">
      <selection activeCell="A103" sqref="A1:A1048576"/>
    </sheetView>
  </sheetViews>
  <sheetFormatPr defaultRowHeight="14.4" x14ac:dyDescent="0.3"/>
  <cols>
    <col min="1" max="1" width="66.8984375" customWidth="1"/>
    <col min="2" max="2" width="6.3984375" bestFit="1" customWidth="1"/>
    <col min="3" max="3" width="13.59765625" bestFit="1" customWidth="1"/>
    <col min="4" max="4" width="14.3984375" bestFit="1" customWidth="1"/>
  </cols>
  <sheetData>
    <row r="1" spans="1:4" x14ac:dyDescent="0.3">
      <c r="A1" s="1"/>
      <c r="B1" s="1"/>
      <c r="C1" s="1"/>
      <c r="D1" s="1"/>
    </row>
    <row r="2" spans="1:4" ht="15.55" x14ac:dyDescent="0.3">
      <c r="A2" s="2" t="s">
        <v>0</v>
      </c>
      <c r="B2" s="2"/>
      <c r="C2" s="2"/>
      <c r="D2" s="2"/>
    </row>
    <row r="3" spans="1:4" ht="15.55" x14ac:dyDescent="0.3">
      <c r="A3" s="2" t="s">
        <v>1</v>
      </c>
      <c r="B3" s="2"/>
      <c r="C3" s="2"/>
      <c r="D3" s="2"/>
    </row>
    <row r="4" spans="1:4" x14ac:dyDescent="0.3">
      <c r="A4" s="3" t="s">
        <v>2</v>
      </c>
      <c r="B4" s="3"/>
      <c r="C4" s="3"/>
      <c r="D4" s="3"/>
    </row>
    <row r="5" spans="1:4" x14ac:dyDescent="0.3">
      <c r="A5" s="4" t="s">
        <v>3</v>
      </c>
      <c r="B5" s="4"/>
      <c r="C5" s="4"/>
      <c r="D5" s="4"/>
    </row>
    <row r="6" spans="1:4" x14ac:dyDescent="0.3">
      <c r="A6" s="1"/>
      <c r="B6" s="1"/>
      <c r="C6" s="1"/>
      <c r="D6" s="1" t="s">
        <v>4</v>
      </c>
    </row>
    <row r="7" spans="1:4" ht="31.1" x14ac:dyDescent="0.3">
      <c r="A7" s="5" t="s">
        <v>5</v>
      </c>
      <c r="B7" s="6" t="s">
        <v>6</v>
      </c>
      <c r="C7" s="7" t="s">
        <v>7</v>
      </c>
      <c r="D7" s="7" t="s">
        <v>8</v>
      </c>
    </row>
    <row r="8" spans="1:4" x14ac:dyDescent="0.3">
      <c r="A8" s="8">
        <v>1</v>
      </c>
      <c r="B8" s="8">
        <v>2</v>
      </c>
      <c r="C8" s="8">
        <v>3</v>
      </c>
      <c r="D8" s="8">
        <v>4</v>
      </c>
    </row>
    <row r="9" spans="1:4" x14ac:dyDescent="0.3">
      <c r="A9" s="9" t="s">
        <v>9</v>
      </c>
      <c r="B9" s="9"/>
      <c r="C9" s="9"/>
      <c r="D9" s="9"/>
    </row>
    <row r="10" spans="1:4" x14ac:dyDescent="0.3">
      <c r="A10" s="9" t="s">
        <v>10</v>
      </c>
      <c r="B10" s="8">
        <v>1</v>
      </c>
      <c r="C10" s="10">
        <f>C12+C13</f>
        <v>322508</v>
      </c>
      <c r="D10" s="10">
        <f>D12+D13</f>
        <v>132561</v>
      </c>
    </row>
    <row r="11" spans="1:4" x14ac:dyDescent="0.3">
      <c r="A11" s="9" t="s">
        <v>11</v>
      </c>
      <c r="B11" s="9"/>
      <c r="C11" s="11"/>
      <c r="D11" s="11"/>
    </row>
    <row r="12" spans="1:4" x14ac:dyDescent="0.3">
      <c r="A12" s="9" t="s">
        <v>12</v>
      </c>
      <c r="B12" s="9" t="s">
        <v>13</v>
      </c>
      <c r="C12" s="12">
        <v>89</v>
      </c>
      <c r="D12" s="13">
        <v>82</v>
      </c>
    </row>
    <row r="13" spans="1:4" x14ac:dyDescent="0.3">
      <c r="A13" s="9" t="s">
        <v>14</v>
      </c>
      <c r="B13" s="9" t="s">
        <v>15</v>
      </c>
      <c r="C13" s="12">
        <v>322419</v>
      </c>
      <c r="D13" s="14" t="s">
        <v>16</v>
      </c>
    </row>
    <row r="14" spans="1:4" x14ac:dyDescent="0.3">
      <c r="A14" s="9" t="s">
        <v>17</v>
      </c>
      <c r="B14" s="9">
        <v>1.3</v>
      </c>
      <c r="C14" s="10"/>
      <c r="D14" s="10"/>
    </row>
    <row r="15" spans="1:4" x14ac:dyDescent="0.3">
      <c r="A15" s="9" t="s">
        <v>18</v>
      </c>
      <c r="B15" s="8">
        <v>2</v>
      </c>
      <c r="C15" s="10"/>
      <c r="D15" s="10"/>
    </row>
    <row r="16" spans="1:4" x14ac:dyDescent="0.3">
      <c r="A16" s="9" t="s">
        <v>19</v>
      </c>
      <c r="B16" s="8">
        <v>3</v>
      </c>
      <c r="C16" s="10"/>
      <c r="D16" s="10"/>
    </row>
    <row r="17" spans="1:4" x14ac:dyDescent="0.3">
      <c r="A17" s="9" t="s">
        <v>11</v>
      </c>
      <c r="B17" s="9"/>
      <c r="C17" s="11"/>
      <c r="D17" s="11"/>
    </row>
    <row r="18" spans="1:4" x14ac:dyDescent="0.3">
      <c r="A18" s="9" t="s">
        <v>20</v>
      </c>
      <c r="B18" s="9" t="s">
        <v>21</v>
      </c>
      <c r="C18" s="10"/>
      <c r="D18" s="10"/>
    </row>
    <row r="19" spans="1:4" x14ac:dyDescent="0.3">
      <c r="A19" s="9" t="s">
        <v>22</v>
      </c>
      <c r="B19" s="8">
        <v>4</v>
      </c>
      <c r="C19" s="12">
        <v>1011938</v>
      </c>
      <c r="D19" s="14" t="s">
        <v>23</v>
      </c>
    </row>
    <row r="20" spans="1:4" x14ac:dyDescent="0.3">
      <c r="A20" s="9" t="s">
        <v>11</v>
      </c>
      <c r="B20" s="9"/>
      <c r="C20" s="15"/>
      <c r="D20" s="15"/>
    </row>
    <row r="21" spans="1:4" x14ac:dyDescent="0.3">
      <c r="A21" s="9" t="s">
        <v>20</v>
      </c>
      <c r="B21" s="9" t="s">
        <v>24</v>
      </c>
      <c r="C21" s="12"/>
      <c r="D21" s="13">
        <v>754</v>
      </c>
    </row>
    <row r="22" spans="1:4" x14ac:dyDescent="0.3">
      <c r="A22" s="9" t="s">
        <v>25</v>
      </c>
      <c r="B22" s="8">
        <v>5</v>
      </c>
      <c r="C22" s="12">
        <v>6683185</v>
      </c>
      <c r="D22" s="14" t="s">
        <v>26</v>
      </c>
    </row>
    <row r="23" spans="1:4" x14ac:dyDescent="0.3">
      <c r="A23" s="9" t="s">
        <v>11</v>
      </c>
      <c r="B23" s="9"/>
      <c r="C23" s="15"/>
      <c r="D23" s="15"/>
    </row>
    <row r="24" spans="1:4" x14ac:dyDescent="0.3">
      <c r="A24" s="9" t="s">
        <v>20</v>
      </c>
      <c r="B24" s="9" t="s">
        <v>27</v>
      </c>
      <c r="C24" s="12">
        <v>145882</v>
      </c>
      <c r="D24" s="14" t="s">
        <v>28</v>
      </c>
    </row>
    <row r="25" spans="1:4" x14ac:dyDescent="0.3">
      <c r="A25" s="9" t="s">
        <v>29</v>
      </c>
      <c r="B25" s="8">
        <v>6</v>
      </c>
      <c r="C25" s="14"/>
      <c r="D25" s="14"/>
    </row>
    <row r="26" spans="1:4" x14ac:dyDescent="0.3">
      <c r="A26" s="9" t="s">
        <v>11</v>
      </c>
      <c r="B26" s="9"/>
      <c r="C26" s="11"/>
      <c r="D26" s="11"/>
    </row>
    <row r="27" spans="1:4" x14ac:dyDescent="0.3">
      <c r="A27" s="9" t="s">
        <v>20</v>
      </c>
      <c r="B27" s="9" t="s">
        <v>30</v>
      </c>
      <c r="C27" s="10"/>
      <c r="D27" s="10"/>
    </row>
    <row r="28" spans="1:4" x14ac:dyDescent="0.3">
      <c r="A28" s="9" t="s">
        <v>31</v>
      </c>
      <c r="B28" s="8">
        <v>7</v>
      </c>
      <c r="C28" s="10"/>
      <c r="D28" s="10"/>
    </row>
    <row r="29" spans="1:4" x14ac:dyDescent="0.3">
      <c r="A29" s="9" t="s">
        <v>11</v>
      </c>
      <c r="B29" s="9"/>
      <c r="C29" s="11"/>
      <c r="D29" s="11"/>
    </row>
    <row r="30" spans="1:4" x14ac:dyDescent="0.3">
      <c r="A30" s="9" t="s">
        <v>20</v>
      </c>
      <c r="B30" s="9" t="s">
        <v>32</v>
      </c>
      <c r="C30" s="10"/>
      <c r="D30" s="10"/>
    </row>
    <row r="31" spans="1:4" x14ac:dyDescent="0.3">
      <c r="A31" s="9" t="s">
        <v>33</v>
      </c>
      <c r="B31" s="8">
        <v>8</v>
      </c>
      <c r="C31" s="10"/>
      <c r="D31" s="10"/>
    </row>
    <row r="32" spans="1:4" x14ac:dyDescent="0.3">
      <c r="A32" s="9" t="s">
        <v>34</v>
      </c>
      <c r="B32" s="8">
        <v>9</v>
      </c>
      <c r="C32" s="10"/>
      <c r="D32" s="10"/>
    </row>
    <row r="33" spans="1:4" x14ac:dyDescent="0.3">
      <c r="A33" s="9" t="s">
        <v>35</v>
      </c>
      <c r="B33" s="8">
        <v>10</v>
      </c>
      <c r="C33" s="10"/>
      <c r="D33" s="10"/>
    </row>
    <row r="34" spans="1:4" x14ac:dyDescent="0.3">
      <c r="A34" s="9" t="s">
        <v>36</v>
      </c>
      <c r="B34" s="8">
        <v>11</v>
      </c>
      <c r="C34" s="10"/>
      <c r="D34" s="10"/>
    </row>
    <row r="35" spans="1:4" x14ac:dyDescent="0.3">
      <c r="A35" s="9" t="s">
        <v>37</v>
      </c>
      <c r="B35" s="8">
        <v>12</v>
      </c>
      <c r="C35" s="10">
        <f>49613+47558</f>
        <v>97171</v>
      </c>
      <c r="D35" s="10">
        <f>52402+118903</f>
        <v>171305</v>
      </c>
    </row>
    <row r="36" spans="1:4" x14ac:dyDescent="0.3">
      <c r="A36" s="9" t="s">
        <v>38</v>
      </c>
      <c r="B36" s="8">
        <v>13</v>
      </c>
      <c r="C36" s="10">
        <v>24023</v>
      </c>
      <c r="D36" s="10">
        <v>26532</v>
      </c>
    </row>
    <row r="37" spans="1:4" x14ac:dyDescent="0.3">
      <c r="A37" s="9" t="s">
        <v>39</v>
      </c>
      <c r="B37" s="8">
        <v>14</v>
      </c>
      <c r="C37" s="10"/>
      <c r="D37" s="10">
        <v>0</v>
      </c>
    </row>
    <row r="38" spans="1:4" x14ac:dyDescent="0.3">
      <c r="A38" s="9" t="s">
        <v>40</v>
      </c>
      <c r="B38" s="8">
        <v>15</v>
      </c>
      <c r="C38" s="10"/>
      <c r="D38" s="10">
        <v>0</v>
      </c>
    </row>
    <row r="39" spans="1:4" x14ac:dyDescent="0.3">
      <c r="A39" s="9" t="s">
        <v>41</v>
      </c>
      <c r="B39" s="8">
        <v>16</v>
      </c>
      <c r="C39" s="10">
        <f>SUM(C42:C51)</f>
        <v>86730</v>
      </c>
      <c r="D39" s="10">
        <f>SUM(D42:D51)</f>
        <v>98660</v>
      </c>
    </row>
    <row r="40" spans="1:4" x14ac:dyDescent="0.3">
      <c r="A40" s="9" t="s">
        <v>11</v>
      </c>
      <c r="B40" s="9"/>
      <c r="C40" s="11"/>
      <c r="D40" s="11"/>
    </row>
    <row r="41" spans="1:4" x14ac:dyDescent="0.3">
      <c r="A41" s="9" t="s">
        <v>42</v>
      </c>
      <c r="B41" s="9">
        <v>16.100000000000001</v>
      </c>
      <c r="C41" s="10">
        <f>C42+C43</f>
        <v>1803</v>
      </c>
      <c r="D41" s="10"/>
    </row>
    <row r="42" spans="1:4" x14ac:dyDescent="0.3">
      <c r="A42" s="9" t="s">
        <v>43</v>
      </c>
      <c r="B42" s="16" t="s">
        <v>44</v>
      </c>
      <c r="C42" s="10"/>
      <c r="D42" s="10"/>
    </row>
    <row r="43" spans="1:4" x14ac:dyDescent="0.3">
      <c r="A43" s="9" t="s">
        <v>45</v>
      </c>
      <c r="B43" s="9" t="s">
        <v>46</v>
      </c>
      <c r="C43" s="10">
        <v>1803</v>
      </c>
      <c r="D43" s="10"/>
    </row>
    <row r="44" spans="1:4" x14ac:dyDescent="0.3">
      <c r="A44" s="9" t="s">
        <v>47</v>
      </c>
      <c r="B44" s="9">
        <v>16.2</v>
      </c>
      <c r="C44" s="10">
        <v>1448</v>
      </c>
      <c r="D44" s="10">
        <v>1772</v>
      </c>
    </row>
    <row r="45" spans="1:4" x14ac:dyDescent="0.3">
      <c r="A45" s="9" t="s">
        <v>48</v>
      </c>
      <c r="B45" s="9">
        <v>16.3</v>
      </c>
      <c r="C45" s="10"/>
      <c r="D45" s="10"/>
    </row>
    <row r="46" spans="1:4" x14ac:dyDescent="0.3">
      <c r="A46" s="9" t="s">
        <v>49</v>
      </c>
      <c r="B46" s="9">
        <v>16.399999999999999</v>
      </c>
      <c r="C46" s="10">
        <v>41866</v>
      </c>
      <c r="D46" s="10">
        <v>66548</v>
      </c>
    </row>
    <row r="47" spans="1:4" x14ac:dyDescent="0.3">
      <c r="A47" s="9" t="s">
        <v>50</v>
      </c>
      <c r="B47" s="9">
        <v>16.5</v>
      </c>
      <c r="C47" s="10">
        <v>41043</v>
      </c>
      <c r="D47" s="10">
        <v>30340</v>
      </c>
    </row>
    <row r="48" spans="1:4" x14ac:dyDescent="0.3">
      <c r="A48" s="9" t="s">
        <v>51</v>
      </c>
      <c r="B48" s="9">
        <v>16.600000000000001</v>
      </c>
      <c r="C48" s="10">
        <v>570</v>
      </c>
      <c r="D48" s="10"/>
    </row>
    <row r="49" spans="1:4" x14ac:dyDescent="0.3">
      <c r="A49" s="9" t="s">
        <v>52</v>
      </c>
      <c r="B49" s="9">
        <v>16.7</v>
      </c>
      <c r="C49" s="11"/>
      <c r="D49" s="11"/>
    </row>
    <row r="50" spans="1:4" x14ac:dyDescent="0.3">
      <c r="A50" s="9" t="s">
        <v>53</v>
      </c>
      <c r="B50" s="9">
        <v>16.8</v>
      </c>
      <c r="C50" s="11"/>
      <c r="D50" s="11"/>
    </row>
    <row r="51" spans="1:4" x14ac:dyDescent="0.3">
      <c r="A51" s="9" t="s">
        <v>54</v>
      </c>
      <c r="B51" s="9">
        <v>16.899999999999999</v>
      </c>
      <c r="C51" s="10"/>
      <c r="D51" s="10"/>
    </row>
    <row r="52" spans="1:4" x14ac:dyDescent="0.3">
      <c r="A52" s="9" t="s">
        <v>55</v>
      </c>
      <c r="B52" s="8">
        <v>17</v>
      </c>
      <c r="C52" s="10"/>
      <c r="D52" s="10"/>
    </row>
    <row r="53" spans="1:4" x14ac:dyDescent="0.3">
      <c r="A53" s="9" t="s">
        <v>11</v>
      </c>
      <c r="B53" s="9"/>
      <c r="C53" s="11"/>
      <c r="D53" s="11"/>
    </row>
    <row r="54" spans="1:4" x14ac:dyDescent="0.3">
      <c r="A54" s="9" t="s">
        <v>56</v>
      </c>
      <c r="B54" s="9">
        <v>17.100000000000001</v>
      </c>
      <c r="C54" s="10"/>
      <c r="D54" s="10"/>
    </row>
    <row r="55" spans="1:4" x14ac:dyDescent="0.3">
      <c r="A55" s="9" t="s">
        <v>57</v>
      </c>
      <c r="B55" s="9">
        <v>17.2</v>
      </c>
      <c r="C55" s="10"/>
      <c r="D55" s="10"/>
    </row>
    <row r="56" spans="1:4" x14ac:dyDescent="0.3">
      <c r="A56" s="9" t="s">
        <v>58</v>
      </c>
      <c r="B56" s="9">
        <v>17.3</v>
      </c>
      <c r="C56" s="10"/>
      <c r="D56" s="10"/>
    </row>
    <row r="57" spans="1:4" x14ac:dyDescent="0.3">
      <c r="A57" s="9" t="s">
        <v>59</v>
      </c>
      <c r="B57" s="9">
        <v>17.399999999999999</v>
      </c>
      <c r="C57" s="10"/>
      <c r="D57" s="10"/>
    </row>
    <row r="58" spans="1:4" x14ac:dyDescent="0.3">
      <c r="A58" s="9" t="s">
        <v>60</v>
      </c>
      <c r="B58" s="8">
        <v>18</v>
      </c>
      <c r="C58" s="13">
        <v>677</v>
      </c>
      <c r="D58" s="13">
        <v>825</v>
      </c>
    </row>
    <row r="59" spans="1:4" x14ac:dyDescent="0.3">
      <c r="A59" s="9" t="s">
        <v>61</v>
      </c>
      <c r="B59" s="8">
        <v>19</v>
      </c>
      <c r="C59" s="14" t="s">
        <v>62</v>
      </c>
      <c r="D59" s="14" t="s">
        <v>62</v>
      </c>
    </row>
    <row r="60" spans="1:4" x14ac:dyDescent="0.3">
      <c r="A60" s="9" t="s">
        <v>63</v>
      </c>
      <c r="B60" s="8">
        <v>20</v>
      </c>
      <c r="C60" s="12">
        <v>55836</v>
      </c>
      <c r="D60" s="14" t="s">
        <v>64</v>
      </c>
    </row>
    <row r="61" spans="1:4" x14ac:dyDescent="0.3">
      <c r="A61" s="9" t="s">
        <v>65</v>
      </c>
      <c r="B61" s="8">
        <v>21</v>
      </c>
      <c r="C61" s="12">
        <v>61211</v>
      </c>
      <c r="D61" s="14" t="s">
        <v>66</v>
      </c>
    </row>
    <row r="62" spans="1:4" x14ac:dyDescent="0.3">
      <c r="A62" s="9" t="s">
        <v>67</v>
      </c>
      <c r="B62" s="8">
        <v>22</v>
      </c>
      <c r="C62" s="17">
        <f>C10+C16+C22+C25+C32+C35+C36+C38+C39+C58+C59+C60+C61+C19+C37+C33</f>
        <v>8362395</v>
      </c>
      <c r="D62" s="17">
        <f>D10+D16+D22+D25+D32+D35+D36+D38+D39+D58+D59+D60+D61+D19+D37</f>
        <v>7178614</v>
      </c>
    </row>
    <row r="63" spans="1:4" x14ac:dyDescent="0.3">
      <c r="A63" s="9" t="s">
        <v>68</v>
      </c>
      <c r="B63" s="9"/>
      <c r="C63" s="11"/>
      <c r="D63" s="11"/>
    </row>
    <row r="64" spans="1:4" x14ac:dyDescent="0.3">
      <c r="A64" s="9" t="s">
        <v>69</v>
      </c>
      <c r="B64" s="8">
        <v>23</v>
      </c>
      <c r="C64" s="10">
        <v>0</v>
      </c>
      <c r="D64" s="10">
        <v>0</v>
      </c>
    </row>
    <row r="65" spans="1:4" x14ac:dyDescent="0.3">
      <c r="A65" s="9" t="s">
        <v>70</v>
      </c>
      <c r="B65" s="8">
        <v>24</v>
      </c>
      <c r="C65" s="10"/>
      <c r="D65" s="10"/>
    </row>
    <row r="66" spans="1:4" x14ac:dyDescent="0.3">
      <c r="A66" s="9" t="s">
        <v>71</v>
      </c>
      <c r="B66" s="8">
        <v>25</v>
      </c>
      <c r="C66" s="10"/>
      <c r="D66" s="10"/>
    </row>
    <row r="67" spans="1:4" x14ac:dyDescent="0.3">
      <c r="A67" s="9" t="s">
        <v>72</v>
      </c>
      <c r="B67" s="8">
        <v>26</v>
      </c>
      <c r="C67" s="11"/>
      <c r="D67" s="11"/>
    </row>
    <row r="68" spans="1:4" x14ac:dyDescent="0.3">
      <c r="A68" s="9" t="s">
        <v>73</v>
      </c>
      <c r="B68" s="8">
        <v>27</v>
      </c>
      <c r="C68" s="10"/>
      <c r="D68" s="10"/>
    </row>
    <row r="69" spans="1:4" x14ac:dyDescent="0.3">
      <c r="A69" s="9" t="s">
        <v>74</v>
      </c>
      <c r="B69" s="8">
        <v>28</v>
      </c>
      <c r="C69" s="10"/>
      <c r="D69" s="10"/>
    </row>
    <row r="70" spans="1:4" x14ac:dyDescent="0.3">
      <c r="A70" s="9" t="s">
        <v>75</v>
      </c>
      <c r="B70" s="8">
        <v>29</v>
      </c>
      <c r="C70" s="10">
        <v>2090</v>
      </c>
      <c r="D70" s="10">
        <v>567</v>
      </c>
    </row>
    <row r="71" spans="1:4" x14ac:dyDescent="0.3">
      <c r="A71" s="9" t="s">
        <v>76</v>
      </c>
      <c r="B71" s="8">
        <v>30</v>
      </c>
      <c r="C71" s="10">
        <f>SUM(C76:C83)</f>
        <v>8657</v>
      </c>
      <c r="D71" s="10">
        <f>SUM(D76:D83)</f>
        <v>14665</v>
      </c>
    </row>
    <row r="72" spans="1:4" x14ac:dyDescent="0.3">
      <c r="A72" s="9" t="s">
        <v>11</v>
      </c>
      <c r="B72" s="9"/>
      <c r="C72" s="11"/>
      <c r="D72" s="11"/>
    </row>
    <row r="73" spans="1:4" x14ac:dyDescent="0.3">
      <c r="A73" s="9" t="s">
        <v>77</v>
      </c>
      <c r="B73" s="9">
        <v>30.1</v>
      </c>
      <c r="C73" s="11"/>
      <c r="D73" s="11"/>
    </row>
    <row r="74" spans="1:4" x14ac:dyDescent="0.3">
      <c r="A74" s="9" t="s">
        <v>78</v>
      </c>
      <c r="B74" s="9">
        <v>30.2</v>
      </c>
      <c r="C74" s="11"/>
      <c r="D74" s="11"/>
    </row>
    <row r="75" spans="1:4" x14ac:dyDescent="0.3">
      <c r="A75" s="9" t="s">
        <v>79</v>
      </c>
      <c r="B75" s="9">
        <v>30.3</v>
      </c>
      <c r="C75" s="11"/>
      <c r="D75" s="11"/>
    </row>
    <row r="76" spans="1:4" x14ac:dyDescent="0.3">
      <c r="A76" s="9" t="s">
        <v>80</v>
      </c>
      <c r="B76" s="9">
        <v>30.4</v>
      </c>
      <c r="C76" s="11"/>
      <c r="D76" s="11"/>
    </row>
    <row r="77" spans="1:4" x14ac:dyDescent="0.3">
      <c r="A77" s="9" t="s">
        <v>81</v>
      </c>
      <c r="B77" s="9">
        <v>30.5</v>
      </c>
      <c r="C77" s="11"/>
      <c r="D77" s="11"/>
    </row>
    <row r="78" spans="1:4" x14ac:dyDescent="0.3">
      <c r="A78" s="9" t="s">
        <v>82</v>
      </c>
      <c r="B78" s="9">
        <v>30.6</v>
      </c>
      <c r="C78" s="11"/>
      <c r="D78" s="11"/>
    </row>
    <row r="79" spans="1:4" x14ac:dyDescent="0.3">
      <c r="A79" s="9" t="s">
        <v>83</v>
      </c>
      <c r="B79" s="9">
        <v>30.7</v>
      </c>
      <c r="C79" s="10">
        <v>2337</v>
      </c>
      <c r="D79" s="10">
        <v>10762</v>
      </c>
    </row>
    <row r="80" spans="1:4" x14ac:dyDescent="0.3">
      <c r="A80" s="9" t="s">
        <v>84</v>
      </c>
      <c r="B80" s="9">
        <v>30.8</v>
      </c>
      <c r="C80" s="10">
        <v>3056</v>
      </c>
      <c r="D80" s="10"/>
    </row>
    <row r="81" spans="1:4" x14ac:dyDescent="0.3">
      <c r="A81" s="9" t="s">
        <v>85</v>
      </c>
      <c r="B81" s="9">
        <v>30.9</v>
      </c>
      <c r="C81" s="10"/>
      <c r="D81" s="10"/>
    </row>
    <row r="82" spans="1:4" x14ac:dyDescent="0.3">
      <c r="A82" s="9" t="s">
        <v>86</v>
      </c>
      <c r="B82" s="9" t="s">
        <v>87</v>
      </c>
      <c r="C82" s="10">
        <v>3264</v>
      </c>
      <c r="D82" s="10">
        <v>3903</v>
      </c>
    </row>
    <row r="83" spans="1:4" x14ac:dyDescent="0.3">
      <c r="A83" s="9" t="s">
        <v>88</v>
      </c>
      <c r="B83" s="9">
        <v>30.11</v>
      </c>
      <c r="C83" s="10"/>
      <c r="D83" s="10"/>
    </row>
    <row r="84" spans="1:4" x14ac:dyDescent="0.3">
      <c r="A84" s="9" t="s">
        <v>89</v>
      </c>
      <c r="B84" s="8">
        <v>31</v>
      </c>
      <c r="C84" s="10"/>
      <c r="D84" s="10"/>
    </row>
    <row r="85" spans="1:4" x14ac:dyDescent="0.3">
      <c r="A85" s="9" t="s">
        <v>11</v>
      </c>
      <c r="B85" s="9"/>
      <c r="C85" s="11"/>
      <c r="D85" s="11"/>
    </row>
    <row r="86" spans="1:4" x14ac:dyDescent="0.3">
      <c r="A86" s="9" t="s">
        <v>90</v>
      </c>
      <c r="B86" s="9">
        <v>31.1</v>
      </c>
      <c r="C86" s="10"/>
      <c r="D86" s="10"/>
    </row>
    <row r="87" spans="1:4" x14ac:dyDescent="0.3">
      <c r="A87" s="9" t="s">
        <v>91</v>
      </c>
      <c r="B87" s="9">
        <v>31.2</v>
      </c>
      <c r="C87" s="10"/>
      <c r="D87" s="10"/>
    </row>
    <row r="88" spans="1:4" x14ac:dyDescent="0.3">
      <c r="A88" s="9" t="s">
        <v>92</v>
      </c>
      <c r="B88" s="9">
        <v>31.3</v>
      </c>
      <c r="C88" s="10"/>
      <c r="D88" s="10"/>
    </row>
    <row r="89" spans="1:4" x14ac:dyDescent="0.3">
      <c r="A89" s="9" t="s">
        <v>93</v>
      </c>
      <c r="B89" s="9">
        <v>31.4</v>
      </c>
      <c r="C89" s="10"/>
      <c r="D89" s="10"/>
    </row>
    <row r="90" spans="1:4" x14ac:dyDescent="0.3">
      <c r="A90" s="9" t="s">
        <v>94</v>
      </c>
      <c r="B90" s="8">
        <v>32</v>
      </c>
      <c r="C90" s="14"/>
      <c r="D90" s="14" t="s">
        <v>95</v>
      </c>
    </row>
    <row r="91" spans="1:4" x14ac:dyDescent="0.3">
      <c r="A91" s="9" t="s">
        <v>96</v>
      </c>
      <c r="B91" s="8">
        <v>33</v>
      </c>
      <c r="C91" s="14"/>
      <c r="D91" s="14"/>
    </row>
    <row r="92" spans="1:4" x14ac:dyDescent="0.3">
      <c r="A92" s="9" t="s">
        <v>97</v>
      </c>
      <c r="B92" s="8">
        <v>34</v>
      </c>
      <c r="C92" s="12">
        <v>372</v>
      </c>
      <c r="D92" s="13">
        <v>418</v>
      </c>
    </row>
    <row r="93" spans="1:4" x14ac:dyDescent="0.3">
      <c r="A93" s="9" t="s">
        <v>98</v>
      </c>
      <c r="B93" s="8">
        <v>35</v>
      </c>
      <c r="C93" s="12">
        <v>9364</v>
      </c>
      <c r="D93" s="14" t="s">
        <v>99</v>
      </c>
    </row>
    <row r="94" spans="1:4" x14ac:dyDescent="0.3">
      <c r="A94" s="9" t="s">
        <v>100</v>
      </c>
      <c r="B94" s="8">
        <v>36</v>
      </c>
      <c r="C94" s="12">
        <v>27535</v>
      </c>
      <c r="D94" s="14">
        <v>112200</v>
      </c>
    </row>
    <row r="95" spans="1:4" x14ac:dyDescent="0.3">
      <c r="A95" s="9" t="s">
        <v>101</v>
      </c>
      <c r="B95" s="8">
        <v>37</v>
      </c>
      <c r="C95" s="14">
        <v>32</v>
      </c>
      <c r="D95" s="13">
        <v>495</v>
      </c>
    </row>
    <row r="96" spans="1:4" x14ac:dyDescent="0.3">
      <c r="A96" s="9" t="s">
        <v>102</v>
      </c>
      <c r="B96" s="8">
        <v>38</v>
      </c>
      <c r="C96" s="17">
        <f>C70+C71+C90+C92+C93+C95+C64+C94</f>
        <v>48050</v>
      </c>
      <c r="D96" s="17">
        <f>D70+D71+D90+D92+D93+D95+D64+D94</f>
        <v>164770</v>
      </c>
    </row>
    <row r="97" spans="1:4" x14ac:dyDescent="0.3">
      <c r="A97" s="9" t="s">
        <v>103</v>
      </c>
      <c r="B97" s="9"/>
      <c r="C97" s="11"/>
      <c r="D97" s="11"/>
    </row>
    <row r="98" spans="1:4" x14ac:dyDescent="0.3">
      <c r="A98" s="9" t="s">
        <v>104</v>
      </c>
      <c r="B98" s="8">
        <v>39</v>
      </c>
      <c r="C98" s="10">
        <f>C100</f>
        <v>3564417</v>
      </c>
      <c r="D98" s="10">
        <v>3564417</v>
      </c>
    </row>
    <row r="99" spans="1:4" x14ac:dyDescent="0.3">
      <c r="A99" s="9" t="s">
        <v>11</v>
      </c>
      <c r="B99" s="9"/>
      <c r="C99" s="11"/>
      <c r="D99" s="11"/>
    </row>
    <row r="100" spans="1:4" x14ac:dyDescent="0.3">
      <c r="A100" s="9" t="s">
        <v>105</v>
      </c>
      <c r="B100" s="9">
        <v>39.1</v>
      </c>
      <c r="C100" s="10">
        <v>3564417</v>
      </c>
      <c r="D100" s="10">
        <v>3564417</v>
      </c>
    </row>
    <row r="101" spans="1:4" x14ac:dyDescent="0.3">
      <c r="A101" s="9" t="s">
        <v>106</v>
      </c>
      <c r="B101" s="9">
        <v>39.200000000000003</v>
      </c>
      <c r="C101" s="10"/>
      <c r="D101" s="10"/>
    </row>
    <row r="102" spans="1:4" x14ac:dyDescent="0.3">
      <c r="A102" s="9" t="s">
        <v>107</v>
      </c>
      <c r="B102" s="8">
        <v>40</v>
      </c>
      <c r="C102" s="10"/>
      <c r="D102" s="10"/>
    </row>
    <row r="103" spans="1:4" x14ac:dyDescent="0.3">
      <c r="A103" s="9" t="s">
        <v>108</v>
      </c>
      <c r="B103" s="8">
        <v>41</v>
      </c>
      <c r="C103" s="10"/>
      <c r="D103" s="10"/>
    </row>
    <row r="104" spans="1:4" x14ac:dyDescent="0.3">
      <c r="A104" s="9" t="s">
        <v>109</v>
      </c>
      <c r="B104" s="8">
        <v>42</v>
      </c>
      <c r="C104" s="10"/>
      <c r="D104" s="10"/>
    </row>
    <row r="105" spans="1:4" x14ac:dyDescent="0.3">
      <c r="A105" s="9" t="s">
        <v>110</v>
      </c>
      <c r="B105" s="9">
        <v>43</v>
      </c>
      <c r="C105" s="11"/>
      <c r="D105" s="11"/>
    </row>
    <row r="106" spans="1:4" x14ac:dyDescent="0.3">
      <c r="A106" s="9" t="s">
        <v>111</v>
      </c>
      <c r="B106" s="9">
        <v>44</v>
      </c>
      <c r="C106" s="10"/>
      <c r="D106" s="10"/>
    </row>
    <row r="107" spans="1:4" x14ac:dyDescent="0.3">
      <c r="A107" s="9" t="s">
        <v>112</v>
      </c>
      <c r="B107" s="9">
        <v>45</v>
      </c>
      <c r="C107" s="10"/>
      <c r="D107" s="10"/>
    </row>
    <row r="108" spans="1:4" x14ac:dyDescent="0.3">
      <c r="A108" s="9" t="s">
        <v>113</v>
      </c>
      <c r="B108" s="9">
        <v>46</v>
      </c>
      <c r="C108" s="10"/>
      <c r="D108" s="10"/>
    </row>
    <row r="109" spans="1:4" x14ac:dyDescent="0.3">
      <c r="A109" s="9" t="s">
        <v>114</v>
      </c>
      <c r="B109" s="8">
        <v>47</v>
      </c>
      <c r="C109" s="10">
        <f>C111+C112</f>
        <v>4749928</v>
      </c>
      <c r="D109" s="10">
        <f>D111+D112</f>
        <v>3449427</v>
      </c>
    </row>
    <row r="110" spans="1:4" x14ac:dyDescent="0.3">
      <c r="A110" s="9" t="s">
        <v>115</v>
      </c>
      <c r="B110" s="9"/>
      <c r="C110" s="11"/>
      <c r="D110" s="11"/>
    </row>
    <row r="111" spans="1:4" x14ac:dyDescent="0.3">
      <c r="A111" s="9" t="s">
        <v>116</v>
      </c>
      <c r="B111" s="9">
        <v>47.1</v>
      </c>
      <c r="C111" s="10">
        <f>D109</f>
        <v>3449427</v>
      </c>
      <c r="D111" s="14" t="s">
        <v>117</v>
      </c>
    </row>
    <row r="112" spans="1:4" x14ac:dyDescent="0.3">
      <c r="A112" s="9" t="s">
        <v>118</v>
      </c>
      <c r="B112" s="9">
        <v>47.2</v>
      </c>
      <c r="C112" s="12">
        <v>1300501</v>
      </c>
      <c r="D112" s="14" t="s">
        <v>119</v>
      </c>
    </row>
    <row r="113" spans="1:4" x14ac:dyDescent="0.3">
      <c r="A113" s="9" t="s">
        <v>120</v>
      </c>
      <c r="B113" s="8">
        <v>48</v>
      </c>
      <c r="C113" s="10">
        <f>C98+C104+C109</f>
        <v>8314345</v>
      </c>
      <c r="D113" s="10">
        <f>D98+D104+D109</f>
        <v>7013844</v>
      </c>
    </row>
    <row r="114" spans="1:4" x14ac:dyDescent="0.3">
      <c r="A114" s="9" t="s">
        <v>121</v>
      </c>
      <c r="B114" s="8">
        <v>44</v>
      </c>
      <c r="C114" s="17">
        <f>C113+C96</f>
        <v>8362395</v>
      </c>
      <c r="D114" s="17">
        <f>D113+D96</f>
        <v>7178614</v>
      </c>
    </row>
    <row r="115" spans="1:4" x14ac:dyDescent="0.3">
      <c r="A115" s="1"/>
      <c r="B115" s="1"/>
      <c r="C115" s="18">
        <f>C114-C62</f>
        <v>0</v>
      </c>
      <c r="D115" s="18">
        <f>D114-D62</f>
        <v>0</v>
      </c>
    </row>
    <row r="116" spans="1:4" x14ac:dyDescent="0.3">
      <c r="A116" s="1" t="s">
        <v>122</v>
      </c>
      <c r="B116" s="1"/>
      <c r="C116" s="19" t="s">
        <v>123</v>
      </c>
      <c r="D116" s="20">
        <v>45937</v>
      </c>
    </row>
    <row r="117" spans="1:4" x14ac:dyDescent="0.3">
      <c r="A117" s="21" t="s">
        <v>124</v>
      </c>
      <c r="B117" s="1"/>
      <c r="C117" s="19" t="s">
        <v>125</v>
      </c>
      <c r="D117" s="19" t="s">
        <v>126</v>
      </c>
    </row>
    <row r="118" spans="1:4" x14ac:dyDescent="0.3">
      <c r="A118" s="1" t="s">
        <v>127</v>
      </c>
      <c r="B118" s="1"/>
      <c r="C118" s="19" t="s">
        <v>123</v>
      </c>
      <c r="D118" s="20">
        <f>D116</f>
        <v>45937</v>
      </c>
    </row>
    <row r="119" spans="1:4" x14ac:dyDescent="0.3">
      <c r="A119" s="21" t="s">
        <v>124</v>
      </c>
      <c r="B119" s="1"/>
      <c r="C119" s="19" t="s">
        <v>125</v>
      </c>
      <c r="D119" s="19" t="s">
        <v>126</v>
      </c>
    </row>
    <row r="120" spans="1:4" x14ac:dyDescent="0.3">
      <c r="A120" s="1" t="s">
        <v>128</v>
      </c>
      <c r="B120" s="1"/>
      <c r="C120" s="19" t="s">
        <v>123</v>
      </c>
      <c r="D120" s="1"/>
    </row>
    <row r="121" spans="1:4" x14ac:dyDescent="0.3">
      <c r="A121" s="21" t="s">
        <v>124</v>
      </c>
      <c r="B121" s="1"/>
      <c r="C121" s="19" t="s">
        <v>125</v>
      </c>
      <c r="D121" s="1"/>
    </row>
    <row r="122" spans="1:4" x14ac:dyDescent="0.3">
      <c r="A122" s="1" t="s">
        <v>129</v>
      </c>
      <c r="B122" s="1"/>
      <c r="C122" s="1"/>
      <c r="D122" s="1"/>
    </row>
  </sheetData>
  <mergeCells count="4">
    <mergeCell ref="A2:D2"/>
    <mergeCell ref="A3:D3"/>
    <mergeCell ref="A4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A1BD-4175-45B4-8A59-AF43E3C42FE5}">
  <dimension ref="A1:F114"/>
  <sheetViews>
    <sheetView tabSelected="1" topLeftCell="A91" workbookViewId="0">
      <selection activeCell="B91" sqref="B1:F1048576"/>
    </sheetView>
  </sheetViews>
  <sheetFormatPr defaultColWidth="71.09765625" defaultRowHeight="14.4" x14ac:dyDescent="0.3"/>
  <cols>
    <col min="2" max="6" width="12.296875" customWidth="1"/>
  </cols>
  <sheetData>
    <row r="1" spans="1:6" x14ac:dyDescent="0.3">
      <c r="A1" s="22" t="s">
        <v>130</v>
      </c>
    </row>
    <row r="2" spans="1:6" x14ac:dyDescent="0.3">
      <c r="A2" s="22" t="s">
        <v>1</v>
      </c>
    </row>
    <row r="3" spans="1:6" x14ac:dyDescent="0.3">
      <c r="A3" s="22" t="s">
        <v>131</v>
      </c>
    </row>
    <row r="4" spans="1:6" x14ac:dyDescent="0.3">
      <c r="A4" s="22" t="s">
        <v>132</v>
      </c>
    </row>
    <row r="5" spans="1:6" x14ac:dyDescent="0.3">
      <c r="E5" s="23" t="s">
        <v>133</v>
      </c>
      <c r="F5" s="23"/>
    </row>
    <row r="6" spans="1:6" ht="133.05000000000001" x14ac:dyDescent="0.3">
      <c r="A6" s="24" t="s">
        <v>5</v>
      </c>
      <c r="B6" s="25" t="s">
        <v>134</v>
      </c>
      <c r="C6" s="25" t="s">
        <v>135</v>
      </c>
      <c r="D6" s="25" t="s">
        <v>136</v>
      </c>
      <c r="E6" s="25" t="s">
        <v>137</v>
      </c>
      <c r="F6" s="25" t="s">
        <v>138</v>
      </c>
    </row>
    <row r="7" spans="1:6" ht="15" thickBot="1" x14ac:dyDescent="0.35">
      <c r="A7" s="15" t="s">
        <v>139</v>
      </c>
      <c r="B7" s="15" t="s">
        <v>140</v>
      </c>
      <c r="C7" s="15" t="s">
        <v>141</v>
      </c>
      <c r="D7" s="15" t="s">
        <v>142</v>
      </c>
      <c r="E7" s="15" t="s">
        <v>143</v>
      </c>
      <c r="F7" s="15" t="s">
        <v>144</v>
      </c>
    </row>
    <row r="8" spans="1:6" x14ac:dyDescent="0.3">
      <c r="A8" s="26" t="s">
        <v>145</v>
      </c>
      <c r="B8" s="27" t="s">
        <v>139</v>
      </c>
      <c r="C8" s="28">
        <f>C11+C24</f>
        <v>122623</v>
      </c>
      <c r="D8" s="28">
        <f>D11+D24</f>
        <v>755632</v>
      </c>
      <c r="E8" s="28">
        <f>E11+E24</f>
        <v>54513</v>
      </c>
      <c r="F8" s="28">
        <f>F11+F24</f>
        <v>468815</v>
      </c>
    </row>
    <row r="9" spans="1:6" x14ac:dyDescent="0.3">
      <c r="A9" s="29" t="s">
        <v>115</v>
      </c>
      <c r="B9" s="15"/>
      <c r="C9" s="15"/>
      <c r="D9" s="15"/>
      <c r="E9" s="15"/>
      <c r="F9" s="15"/>
    </row>
    <row r="10" spans="1:6" x14ac:dyDescent="0.3">
      <c r="A10" s="29" t="s">
        <v>146</v>
      </c>
      <c r="B10" s="9">
        <v>1.1000000000000001</v>
      </c>
      <c r="C10" s="14"/>
      <c r="D10" s="14"/>
      <c r="E10" s="14"/>
      <c r="F10" s="14"/>
    </row>
    <row r="11" spans="1:6" x14ac:dyDescent="0.3">
      <c r="A11" s="29" t="s">
        <v>147</v>
      </c>
      <c r="B11" s="9">
        <v>1.2</v>
      </c>
      <c r="C11" s="14" t="s">
        <v>148</v>
      </c>
      <c r="D11" s="14" t="s">
        <v>149</v>
      </c>
      <c r="E11" s="14" t="s">
        <v>150</v>
      </c>
      <c r="F11" s="14" t="s">
        <v>151</v>
      </c>
    </row>
    <row r="12" spans="1:6" x14ac:dyDescent="0.3">
      <c r="A12" s="29" t="s">
        <v>115</v>
      </c>
      <c r="B12" s="15"/>
      <c r="C12" s="15"/>
      <c r="D12" s="15"/>
      <c r="E12" s="15"/>
      <c r="F12" s="15"/>
    </row>
    <row r="13" spans="1:6" x14ac:dyDescent="0.3">
      <c r="A13" s="29" t="s">
        <v>152</v>
      </c>
      <c r="B13" s="16" t="s">
        <v>153</v>
      </c>
      <c r="C13" s="14"/>
      <c r="D13" s="14"/>
      <c r="E13" s="14"/>
      <c r="F13" s="14"/>
    </row>
    <row r="14" spans="1:6" x14ac:dyDescent="0.3">
      <c r="A14" s="15" t="s">
        <v>115</v>
      </c>
      <c r="B14" s="15"/>
      <c r="C14" s="15"/>
      <c r="D14" s="15"/>
      <c r="E14" s="15"/>
      <c r="F14" s="15"/>
    </row>
    <row r="15" spans="1:6" x14ac:dyDescent="0.3">
      <c r="A15" s="29" t="s">
        <v>154</v>
      </c>
      <c r="B15" s="15" t="s">
        <v>155</v>
      </c>
      <c r="C15" s="14"/>
      <c r="D15" s="14"/>
      <c r="E15" s="14"/>
      <c r="F15" s="14"/>
    </row>
    <row r="16" spans="1:6" x14ac:dyDescent="0.3">
      <c r="A16" s="29" t="s">
        <v>156</v>
      </c>
      <c r="B16" s="15" t="s">
        <v>157</v>
      </c>
      <c r="C16" s="14"/>
      <c r="D16" s="14"/>
      <c r="E16" s="14"/>
      <c r="F16" s="14"/>
    </row>
    <row r="17" spans="1:6" x14ac:dyDescent="0.3">
      <c r="A17" s="29" t="s">
        <v>158</v>
      </c>
      <c r="B17" s="30" t="s">
        <v>159</v>
      </c>
      <c r="C17" s="14" t="s">
        <v>148</v>
      </c>
      <c r="D17" s="14" t="s">
        <v>149</v>
      </c>
      <c r="E17" s="14" t="s">
        <v>150</v>
      </c>
      <c r="F17" s="14" t="s">
        <v>151</v>
      </c>
    </row>
    <row r="18" spans="1:6" x14ac:dyDescent="0.3">
      <c r="A18" s="15" t="s">
        <v>115</v>
      </c>
      <c r="B18" s="15"/>
      <c r="C18" s="15"/>
      <c r="D18" s="15"/>
      <c r="E18" s="15"/>
      <c r="F18" s="15"/>
    </row>
    <row r="19" spans="1:6" x14ac:dyDescent="0.3">
      <c r="A19" s="29" t="s">
        <v>160</v>
      </c>
      <c r="B19" s="15" t="s">
        <v>161</v>
      </c>
      <c r="C19" s="14" t="s">
        <v>162</v>
      </c>
      <c r="D19" s="14" t="s">
        <v>163</v>
      </c>
      <c r="E19" s="13">
        <v>312</v>
      </c>
      <c r="F19" s="14" t="s">
        <v>164</v>
      </c>
    </row>
    <row r="20" spans="1:6" x14ac:dyDescent="0.3">
      <c r="A20" s="29" t="s">
        <v>165</v>
      </c>
      <c r="B20" s="15" t="s">
        <v>166</v>
      </c>
      <c r="C20" s="14" t="s">
        <v>167</v>
      </c>
      <c r="D20" s="14" t="s">
        <v>168</v>
      </c>
      <c r="E20" s="14" t="s">
        <v>169</v>
      </c>
      <c r="F20" s="14" t="s">
        <v>170</v>
      </c>
    </row>
    <row r="21" spans="1:6" x14ac:dyDescent="0.3">
      <c r="A21" s="29" t="s">
        <v>171</v>
      </c>
      <c r="B21" s="15" t="s">
        <v>172</v>
      </c>
      <c r="C21" s="14"/>
      <c r="D21" s="14"/>
      <c r="E21" s="14"/>
      <c r="F21" s="14"/>
    </row>
    <row r="22" spans="1:6" x14ac:dyDescent="0.3">
      <c r="A22" s="15" t="s">
        <v>115</v>
      </c>
      <c r="B22" s="15"/>
      <c r="C22" s="15"/>
      <c r="D22" s="15"/>
      <c r="E22" s="15"/>
      <c r="F22" s="15"/>
    </row>
    <row r="23" spans="1:6" x14ac:dyDescent="0.3">
      <c r="A23" s="29" t="s">
        <v>173</v>
      </c>
      <c r="B23" s="15" t="s">
        <v>174</v>
      </c>
      <c r="C23" s="14"/>
      <c r="D23" s="14"/>
      <c r="E23" s="14"/>
      <c r="F23" s="14"/>
    </row>
    <row r="24" spans="1:6" x14ac:dyDescent="0.3">
      <c r="A24" s="29" t="s">
        <v>175</v>
      </c>
      <c r="B24" s="9">
        <v>1.3</v>
      </c>
      <c r="C24" s="14" t="s">
        <v>176</v>
      </c>
      <c r="D24" s="14" t="s">
        <v>177</v>
      </c>
      <c r="E24" s="14" t="s">
        <v>178</v>
      </c>
      <c r="F24" s="14" t="s">
        <v>179</v>
      </c>
    </row>
    <row r="25" spans="1:6" x14ac:dyDescent="0.3">
      <c r="A25" s="29" t="s">
        <v>180</v>
      </c>
      <c r="B25" s="9">
        <v>1.4</v>
      </c>
      <c r="C25" s="15"/>
      <c r="D25" s="15"/>
      <c r="E25" s="15"/>
      <c r="F25" s="15"/>
    </row>
    <row r="26" spans="1:6" x14ac:dyDescent="0.3">
      <c r="A26" s="29" t="s">
        <v>181</v>
      </c>
      <c r="B26" s="15" t="s">
        <v>140</v>
      </c>
      <c r="C26" s="31">
        <f>C28+C32+C33+C34+C35+C36</f>
        <v>106864</v>
      </c>
      <c r="D26" s="31">
        <f>D28+D32+D33+D34+D35+D36</f>
        <v>904795</v>
      </c>
      <c r="E26" s="31">
        <f>E28+E32+E33+E34+E35+E36</f>
        <v>121373</v>
      </c>
      <c r="F26" s="31">
        <f>F28+F32+F33+F34+F35+F36</f>
        <v>519807</v>
      </c>
    </row>
    <row r="27" spans="1:6" x14ac:dyDescent="0.3">
      <c r="A27" s="29" t="s">
        <v>115</v>
      </c>
      <c r="B27" s="15"/>
      <c r="C27" s="15"/>
      <c r="D27" s="15"/>
      <c r="E27" s="15"/>
      <c r="F27" s="15"/>
    </row>
    <row r="28" spans="1:6" x14ac:dyDescent="0.3">
      <c r="A28" s="29" t="s">
        <v>182</v>
      </c>
      <c r="B28" s="15" t="s">
        <v>183</v>
      </c>
      <c r="C28" s="31">
        <f>C30+C31</f>
        <v>2589</v>
      </c>
      <c r="D28" s="31">
        <f>D30+D31</f>
        <v>45825</v>
      </c>
      <c r="E28" s="31">
        <f>E30+E31</f>
        <v>4903</v>
      </c>
      <c r="F28" s="31">
        <f>F30+F31</f>
        <v>23023</v>
      </c>
    </row>
    <row r="29" spans="1:6" x14ac:dyDescent="0.3">
      <c r="A29" s="29" t="s">
        <v>115</v>
      </c>
      <c r="B29" s="15"/>
      <c r="C29" s="15"/>
      <c r="D29" s="15"/>
      <c r="E29" s="15"/>
      <c r="F29" s="15"/>
    </row>
    <row r="30" spans="1:6" x14ac:dyDescent="0.3">
      <c r="A30" s="29" t="s">
        <v>43</v>
      </c>
      <c r="B30" s="15" t="s">
        <v>184</v>
      </c>
      <c r="C30" s="13">
        <v>786</v>
      </c>
      <c r="D30" s="14" t="s">
        <v>185</v>
      </c>
      <c r="E30" s="13">
        <v>738</v>
      </c>
      <c r="F30" s="14" t="s">
        <v>186</v>
      </c>
    </row>
    <row r="31" spans="1:6" x14ac:dyDescent="0.3">
      <c r="A31" s="29" t="s">
        <v>45</v>
      </c>
      <c r="B31" s="15" t="s">
        <v>187</v>
      </c>
      <c r="C31" s="14" t="s">
        <v>188</v>
      </c>
      <c r="D31" s="14" t="s">
        <v>189</v>
      </c>
      <c r="E31" s="14" t="s">
        <v>190</v>
      </c>
      <c r="F31" s="14" t="s">
        <v>191</v>
      </c>
    </row>
    <row r="32" spans="1:6" x14ac:dyDescent="0.3">
      <c r="A32" s="29" t="s">
        <v>47</v>
      </c>
      <c r="B32" s="15" t="s">
        <v>192</v>
      </c>
      <c r="C32" s="14" t="s">
        <v>193</v>
      </c>
      <c r="D32" s="14" t="s">
        <v>194</v>
      </c>
      <c r="E32" s="14" t="s">
        <v>195</v>
      </c>
      <c r="F32" s="14" t="s">
        <v>196</v>
      </c>
    </row>
    <row r="33" spans="1:6" x14ac:dyDescent="0.3">
      <c r="A33" s="29" t="s">
        <v>48</v>
      </c>
      <c r="B33" s="15" t="s">
        <v>197</v>
      </c>
      <c r="C33" s="14">
        <v>5</v>
      </c>
      <c r="D33" s="14" t="s">
        <v>198</v>
      </c>
      <c r="E33" s="14" t="s">
        <v>199</v>
      </c>
      <c r="F33" s="14" t="s">
        <v>200</v>
      </c>
    </row>
    <row r="34" spans="1:6" x14ac:dyDescent="0.3">
      <c r="A34" s="29" t="s">
        <v>50</v>
      </c>
      <c r="B34" s="15" t="s">
        <v>201</v>
      </c>
      <c r="C34" s="14" t="s">
        <v>202</v>
      </c>
      <c r="D34" s="14" t="s">
        <v>203</v>
      </c>
      <c r="E34" s="14" t="s">
        <v>204</v>
      </c>
      <c r="F34" s="14" t="s">
        <v>205</v>
      </c>
    </row>
    <row r="35" spans="1:6" x14ac:dyDescent="0.3">
      <c r="A35" s="29" t="s">
        <v>49</v>
      </c>
      <c r="B35" s="15" t="s">
        <v>206</v>
      </c>
      <c r="C35" s="32">
        <v>70723</v>
      </c>
      <c r="D35" s="32">
        <v>439008</v>
      </c>
      <c r="E35" s="14" t="s">
        <v>207</v>
      </c>
      <c r="F35" s="14" t="s">
        <v>208</v>
      </c>
    </row>
    <row r="36" spans="1:6" x14ac:dyDescent="0.3">
      <c r="A36" s="29" t="s">
        <v>51</v>
      </c>
      <c r="B36" s="15" t="s">
        <v>209</v>
      </c>
      <c r="C36" s="13">
        <v>963</v>
      </c>
      <c r="D36" s="14" t="s">
        <v>210</v>
      </c>
      <c r="E36" s="13" t="s">
        <v>211</v>
      </c>
      <c r="F36" s="14" t="s">
        <v>212</v>
      </c>
    </row>
    <row r="37" spans="1:6" x14ac:dyDescent="0.3">
      <c r="A37" s="29" t="s">
        <v>213</v>
      </c>
      <c r="B37" s="15" t="s">
        <v>214</v>
      </c>
      <c r="C37" s="14"/>
      <c r="D37" s="14"/>
      <c r="E37" s="14"/>
      <c r="F37" s="14"/>
    </row>
    <row r="38" spans="1:6" x14ac:dyDescent="0.3">
      <c r="A38" s="29" t="s">
        <v>52</v>
      </c>
      <c r="B38" s="15" t="s">
        <v>215</v>
      </c>
      <c r="C38" s="14"/>
      <c r="D38" s="14"/>
      <c r="E38" s="14"/>
      <c r="F38" s="14"/>
    </row>
    <row r="39" spans="1:6" x14ac:dyDescent="0.3">
      <c r="A39" s="29" t="s">
        <v>53</v>
      </c>
      <c r="B39" s="15" t="s">
        <v>216</v>
      </c>
      <c r="C39" s="14"/>
      <c r="D39" s="14"/>
      <c r="E39" s="14"/>
      <c r="F39" s="14"/>
    </row>
    <row r="40" spans="1:6" x14ac:dyDescent="0.3">
      <c r="A40" s="29" t="s">
        <v>217</v>
      </c>
      <c r="B40" s="15" t="s">
        <v>141</v>
      </c>
      <c r="C40" s="14" t="s">
        <v>218</v>
      </c>
      <c r="D40" s="14" t="s">
        <v>219</v>
      </c>
      <c r="E40" s="13" t="s">
        <v>220</v>
      </c>
      <c r="F40" s="14" t="s">
        <v>221</v>
      </c>
    </row>
    <row r="41" spans="1:6" x14ac:dyDescent="0.3">
      <c r="A41" s="29" t="s">
        <v>222</v>
      </c>
      <c r="B41" s="15" t="s">
        <v>142</v>
      </c>
      <c r="C41" s="14" t="s">
        <v>223</v>
      </c>
      <c r="D41" s="14" t="s">
        <v>224</v>
      </c>
      <c r="E41" s="14" t="s">
        <v>225</v>
      </c>
      <c r="F41" s="14" t="s">
        <v>226</v>
      </c>
    </row>
    <row r="42" spans="1:6" x14ac:dyDescent="0.3">
      <c r="A42" s="29" t="s">
        <v>227</v>
      </c>
      <c r="B42" s="15" t="s">
        <v>143</v>
      </c>
      <c r="C42" s="13"/>
      <c r="D42" s="13">
        <v>386</v>
      </c>
      <c r="E42" s="14"/>
      <c r="F42" s="13">
        <v>634</v>
      </c>
    </row>
    <row r="43" spans="1:6" x14ac:dyDescent="0.3">
      <c r="A43" s="29" t="s">
        <v>228</v>
      </c>
      <c r="B43" s="15" t="s">
        <v>144</v>
      </c>
      <c r="C43" s="14" t="s">
        <v>229</v>
      </c>
      <c r="D43" s="14" t="s">
        <v>230</v>
      </c>
      <c r="E43" s="14" t="s">
        <v>231</v>
      </c>
      <c r="F43" s="14" t="s">
        <v>232</v>
      </c>
    </row>
    <row r="44" spans="1:6" x14ac:dyDescent="0.3">
      <c r="A44" s="29" t="s">
        <v>233</v>
      </c>
      <c r="B44" s="15" t="s">
        <v>234</v>
      </c>
      <c r="C44" s="14"/>
      <c r="D44" s="14"/>
      <c r="E44" s="14"/>
      <c r="F44" s="14"/>
    </row>
    <row r="45" spans="1:6" x14ac:dyDescent="0.3">
      <c r="A45" s="29" t="s">
        <v>235</v>
      </c>
      <c r="B45" s="15" t="s">
        <v>236</v>
      </c>
      <c r="C45" s="14"/>
      <c r="D45" s="14"/>
      <c r="E45" s="14"/>
      <c r="F45" s="14"/>
    </row>
    <row r="46" spans="1:6" x14ac:dyDescent="0.3">
      <c r="A46" s="29" t="s">
        <v>237</v>
      </c>
      <c r="B46" s="15" t="s">
        <v>238</v>
      </c>
      <c r="C46" s="14"/>
      <c r="D46" s="14"/>
      <c r="E46" s="14"/>
      <c r="F46" s="14"/>
    </row>
    <row r="47" spans="1:6" x14ac:dyDescent="0.3">
      <c r="A47" s="29" t="s">
        <v>239</v>
      </c>
      <c r="B47" s="15" t="s">
        <v>240</v>
      </c>
      <c r="C47" s="14"/>
      <c r="D47" s="14"/>
      <c r="E47" s="14"/>
      <c r="F47" s="14"/>
    </row>
    <row r="48" spans="1:6" x14ac:dyDescent="0.3">
      <c r="A48" s="29" t="s">
        <v>115</v>
      </c>
      <c r="B48" s="15"/>
      <c r="C48" s="15"/>
      <c r="D48" s="15"/>
      <c r="E48" s="15"/>
      <c r="F48" s="15"/>
    </row>
    <row r="49" spans="1:6" x14ac:dyDescent="0.3">
      <c r="A49" s="29" t="s">
        <v>241</v>
      </c>
      <c r="B49" s="15" t="s">
        <v>242</v>
      </c>
      <c r="C49" s="14"/>
      <c r="D49" s="14"/>
      <c r="E49" s="14"/>
      <c r="F49" s="14"/>
    </row>
    <row r="50" spans="1:6" x14ac:dyDescent="0.3">
      <c r="A50" s="29" t="s">
        <v>243</v>
      </c>
      <c r="B50" s="15" t="s">
        <v>244</v>
      </c>
      <c r="C50" s="14"/>
      <c r="D50" s="14"/>
      <c r="E50" s="14"/>
      <c r="F50" s="14"/>
    </row>
    <row r="51" spans="1:6" x14ac:dyDescent="0.3">
      <c r="A51" s="29" t="s">
        <v>245</v>
      </c>
      <c r="B51" s="15" t="s">
        <v>246</v>
      </c>
      <c r="C51" s="14"/>
      <c r="D51" s="14"/>
      <c r="E51" s="14"/>
      <c r="F51" s="14"/>
    </row>
    <row r="52" spans="1:6" x14ac:dyDescent="0.3">
      <c r="A52" s="29" t="s">
        <v>247</v>
      </c>
      <c r="B52" s="15" t="s">
        <v>248</v>
      </c>
      <c r="C52" s="14"/>
      <c r="D52" s="14"/>
      <c r="E52" s="14"/>
      <c r="F52" s="14"/>
    </row>
    <row r="53" spans="1:6" x14ac:dyDescent="0.3">
      <c r="A53" s="29" t="s">
        <v>249</v>
      </c>
      <c r="B53" s="15" t="s">
        <v>250</v>
      </c>
      <c r="C53" s="13">
        <v>373</v>
      </c>
      <c r="D53" s="14" t="s">
        <v>251</v>
      </c>
      <c r="E53" s="13">
        <v>975</v>
      </c>
      <c r="F53" s="14" t="s">
        <v>252</v>
      </c>
    </row>
    <row r="54" spans="1:6" x14ac:dyDescent="0.3">
      <c r="A54" s="29" t="s">
        <v>253</v>
      </c>
      <c r="B54" s="15" t="s">
        <v>254</v>
      </c>
      <c r="C54" s="14" t="s">
        <v>255</v>
      </c>
      <c r="D54" s="14" t="s">
        <v>256</v>
      </c>
      <c r="E54" s="13">
        <v>449</v>
      </c>
      <c r="F54" s="14" t="s">
        <v>257</v>
      </c>
    </row>
    <row r="55" spans="1:6" x14ac:dyDescent="0.3">
      <c r="A55" s="29" t="s">
        <v>258</v>
      </c>
      <c r="B55" s="15" t="s">
        <v>259</v>
      </c>
      <c r="C55" s="33">
        <f>C8+C26+C53+C54+C45+C40+C41+C42+C43</f>
        <v>589502</v>
      </c>
      <c r="D55" s="33">
        <f>D8+D26+D53+D54+D45+D40+D41+D42+D43</f>
        <v>5489173</v>
      </c>
      <c r="E55" s="33">
        <f>E8+E26+E53+E54+E45+E40+E41+E42+E43</f>
        <v>430935</v>
      </c>
      <c r="F55" s="33">
        <f>F8+F26+F53+F54+F45+F40+F41+F42+F43</f>
        <v>6187622</v>
      </c>
    </row>
    <row r="56" spans="1:6" x14ac:dyDescent="0.3">
      <c r="A56" s="29" t="s">
        <v>260</v>
      </c>
      <c r="B56" s="15" t="s">
        <v>261</v>
      </c>
      <c r="C56" s="13"/>
      <c r="D56" s="13">
        <v>199</v>
      </c>
      <c r="E56" s="14" t="s">
        <v>262</v>
      </c>
      <c r="F56" s="14" t="s">
        <v>262</v>
      </c>
    </row>
    <row r="57" spans="1:6" x14ac:dyDescent="0.3">
      <c r="A57" s="29" t="s">
        <v>115</v>
      </c>
      <c r="B57" s="15"/>
      <c r="C57" s="15"/>
      <c r="D57" s="15"/>
      <c r="E57" s="15"/>
      <c r="F57" s="15"/>
    </row>
    <row r="58" spans="1:6" x14ac:dyDescent="0.3">
      <c r="A58" s="29" t="s">
        <v>263</v>
      </c>
      <c r="B58" s="15" t="s">
        <v>264</v>
      </c>
      <c r="C58" s="14"/>
      <c r="D58" s="14"/>
      <c r="E58" s="14"/>
      <c r="F58" s="14"/>
    </row>
    <row r="59" spans="1:6" x14ac:dyDescent="0.3">
      <c r="A59" s="29" t="s">
        <v>265</v>
      </c>
      <c r="B59" s="15" t="s">
        <v>266</v>
      </c>
      <c r="C59" s="14"/>
      <c r="D59" s="14"/>
      <c r="E59" s="14"/>
      <c r="F59" s="14"/>
    </row>
    <row r="60" spans="1:6" x14ac:dyDescent="0.3">
      <c r="A60" s="29" t="s">
        <v>267</v>
      </c>
      <c r="B60" s="15" t="s">
        <v>268</v>
      </c>
      <c r="C60" s="13"/>
      <c r="D60" s="13">
        <v>199</v>
      </c>
      <c r="E60" s="14" t="s">
        <v>262</v>
      </c>
      <c r="F60" s="14" t="s">
        <v>262</v>
      </c>
    </row>
    <row r="61" spans="1:6" x14ac:dyDescent="0.3">
      <c r="A61" s="29" t="s">
        <v>269</v>
      </c>
      <c r="B61" s="15" t="s">
        <v>270</v>
      </c>
      <c r="C61" s="15"/>
      <c r="D61" s="15"/>
      <c r="E61" s="15"/>
      <c r="F61" s="15"/>
    </row>
    <row r="62" spans="1:6" x14ac:dyDescent="0.3">
      <c r="A62" s="29" t="s">
        <v>271</v>
      </c>
      <c r="B62" s="15" t="s">
        <v>272</v>
      </c>
      <c r="C62" s="31">
        <f>C65+C66+C67+C69+C68</f>
        <v>22075</v>
      </c>
      <c r="D62" s="31">
        <f>D65+D66+D67+D69+D68</f>
        <v>174782</v>
      </c>
      <c r="E62" s="31">
        <f>E65+E66+E67+E69+E68</f>
        <v>36053</v>
      </c>
      <c r="F62" s="31">
        <f>F65+F66+F67+F69+F68</f>
        <v>118423</v>
      </c>
    </row>
    <row r="63" spans="1:6" x14ac:dyDescent="0.3">
      <c r="A63" s="29" t="s">
        <v>115</v>
      </c>
      <c r="B63" s="15"/>
      <c r="C63" s="15"/>
      <c r="D63" s="15"/>
      <c r="E63" s="15"/>
      <c r="F63" s="15"/>
    </row>
    <row r="64" spans="1:6" x14ac:dyDescent="0.3">
      <c r="A64" s="29" t="s">
        <v>273</v>
      </c>
      <c r="B64" s="15" t="s">
        <v>274</v>
      </c>
      <c r="C64" s="15"/>
      <c r="D64" s="15"/>
      <c r="E64" s="15"/>
      <c r="F64" s="15"/>
    </row>
    <row r="65" spans="1:6" x14ac:dyDescent="0.3">
      <c r="A65" s="29" t="s">
        <v>275</v>
      </c>
      <c r="B65" s="15" t="s">
        <v>276</v>
      </c>
      <c r="C65" s="14" t="s">
        <v>277</v>
      </c>
      <c r="D65" s="14" t="s">
        <v>278</v>
      </c>
      <c r="E65" s="14" t="s">
        <v>279</v>
      </c>
      <c r="F65" s="14" t="s">
        <v>280</v>
      </c>
    </row>
    <row r="66" spans="1:6" x14ac:dyDescent="0.3">
      <c r="A66" s="29" t="s">
        <v>281</v>
      </c>
      <c r="B66" s="15" t="s">
        <v>282</v>
      </c>
      <c r="C66" s="14" t="s">
        <v>283</v>
      </c>
      <c r="D66" s="14" t="s">
        <v>284</v>
      </c>
      <c r="E66" s="14" t="s">
        <v>285</v>
      </c>
      <c r="F66" s="14" t="s">
        <v>286</v>
      </c>
    </row>
    <row r="67" spans="1:6" x14ac:dyDescent="0.3">
      <c r="A67" s="29" t="s">
        <v>287</v>
      </c>
      <c r="B67" s="15" t="s">
        <v>288</v>
      </c>
      <c r="C67" s="14"/>
      <c r="D67" s="13">
        <v>49</v>
      </c>
      <c r="E67" s="13">
        <v>46</v>
      </c>
      <c r="F67" s="13">
        <v>138</v>
      </c>
    </row>
    <row r="68" spans="1:6" x14ac:dyDescent="0.3">
      <c r="A68" s="29" t="s">
        <v>289</v>
      </c>
      <c r="B68" s="15" t="s">
        <v>290</v>
      </c>
      <c r="C68" s="14"/>
      <c r="D68" s="14"/>
      <c r="E68" s="14"/>
      <c r="F68" s="14"/>
    </row>
    <row r="69" spans="1:6" x14ac:dyDescent="0.3">
      <c r="A69" s="29" t="s">
        <v>291</v>
      </c>
      <c r="B69" s="15" t="s">
        <v>292</v>
      </c>
      <c r="C69" s="14" t="s">
        <v>293</v>
      </c>
      <c r="D69" s="14" t="s">
        <v>294</v>
      </c>
      <c r="E69" s="14" t="s">
        <v>295</v>
      </c>
      <c r="F69" s="14" t="s">
        <v>296</v>
      </c>
    </row>
    <row r="70" spans="1:6" x14ac:dyDescent="0.3">
      <c r="A70" s="29" t="s">
        <v>297</v>
      </c>
      <c r="B70" s="15" t="s">
        <v>298</v>
      </c>
      <c r="C70" s="15"/>
      <c r="D70" s="15"/>
      <c r="E70" s="15"/>
      <c r="F70" s="15"/>
    </row>
    <row r="71" spans="1:6" x14ac:dyDescent="0.3">
      <c r="A71" s="29" t="s">
        <v>115</v>
      </c>
      <c r="B71" s="15"/>
      <c r="C71" s="15"/>
      <c r="D71" s="15"/>
      <c r="E71" s="15"/>
      <c r="F71" s="15"/>
    </row>
    <row r="72" spans="1:6" x14ac:dyDescent="0.3">
      <c r="A72" s="29" t="s">
        <v>299</v>
      </c>
      <c r="B72" s="15" t="s">
        <v>300</v>
      </c>
      <c r="C72" s="15"/>
      <c r="D72" s="15"/>
      <c r="E72" s="15"/>
      <c r="F72" s="15"/>
    </row>
    <row r="73" spans="1:6" x14ac:dyDescent="0.3">
      <c r="A73" s="29" t="s">
        <v>301</v>
      </c>
      <c r="B73" s="15" t="s">
        <v>302</v>
      </c>
      <c r="C73" s="15"/>
      <c r="D73" s="15"/>
      <c r="E73" s="15"/>
      <c r="F73" s="15"/>
    </row>
    <row r="74" spans="1:6" x14ac:dyDescent="0.3">
      <c r="A74" s="29" t="s">
        <v>303</v>
      </c>
      <c r="B74" s="15" t="s">
        <v>304</v>
      </c>
      <c r="C74" s="15"/>
      <c r="D74" s="15"/>
      <c r="E74" s="15"/>
      <c r="F74" s="15"/>
    </row>
    <row r="75" spans="1:6" x14ac:dyDescent="0.3">
      <c r="A75" s="29" t="s">
        <v>305</v>
      </c>
      <c r="B75" s="15" t="s">
        <v>306</v>
      </c>
      <c r="C75" s="15"/>
      <c r="D75" s="15"/>
      <c r="E75" s="15"/>
      <c r="F75" s="15"/>
    </row>
    <row r="76" spans="1:6" x14ac:dyDescent="0.3">
      <c r="A76" s="29" t="s">
        <v>307</v>
      </c>
      <c r="B76" s="15" t="s">
        <v>308</v>
      </c>
      <c r="C76" s="15"/>
      <c r="D76" s="15"/>
      <c r="E76" s="15"/>
      <c r="F76" s="15"/>
    </row>
    <row r="77" spans="1:6" x14ac:dyDescent="0.3">
      <c r="A77" s="29" t="s">
        <v>309</v>
      </c>
      <c r="B77" s="15" t="s">
        <v>310</v>
      </c>
      <c r="C77" s="14" t="s">
        <v>311</v>
      </c>
      <c r="D77" s="14" t="s">
        <v>312</v>
      </c>
      <c r="E77" s="14" t="s">
        <v>313</v>
      </c>
      <c r="F77" s="14" t="s">
        <v>314</v>
      </c>
    </row>
    <row r="78" spans="1:6" x14ac:dyDescent="0.3">
      <c r="A78" s="29" t="s">
        <v>315</v>
      </c>
      <c r="B78" s="15" t="s">
        <v>316</v>
      </c>
      <c r="C78" s="14" t="s">
        <v>317</v>
      </c>
      <c r="D78" s="14" t="s">
        <v>318</v>
      </c>
      <c r="E78" s="14" t="s">
        <v>319</v>
      </c>
      <c r="F78" s="14" t="s">
        <v>320</v>
      </c>
    </row>
    <row r="79" spans="1:6" x14ac:dyDescent="0.3">
      <c r="A79" s="29" t="s">
        <v>321</v>
      </c>
      <c r="B79" s="15" t="s">
        <v>322</v>
      </c>
      <c r="C79" s="13">
        <v>21</v>
      </c>
      <c r="D79" s="14" t="s">
        <v>323</v>
      </c>
      <c r="E79" s="14"/>
      <c r="F79" s="14" t="s">
        <v>324</v>
      </c>
    </row>
    <row r="80" spans="1:6" x14ac:dyDescent="0.3">
      <c r="A80" s="29" t="s">
        <v>325</v>
      </c>
      <c r="B80" s="15" t="s">
        <v>326</v>
      </c>
      <c r="C80" s="14" t="s">
        <v>327</v>
      </c>
      <c r="D80" s="14" t="s">
        <v>328</v>
      </c>
      <c r="E80" s="14" t="s">
        <v>329</v>
      </c>
      <c r="F80" s="14" t="s">
        <v>330</v>
      </c>
    </row>
    <row r="81" spans="1:6" x14ac:dyDescent="0.3">
      <c r="A81" s="29" t="s">
        <v>331</v>
      </c>
      <c r="B81" s="15" t="s">
        <v>332</v>
      </c>
      <c r="C81" s="14"/>
      <c r="D81" s="14"/>
      <c r="E81" s="14"/>
      <c r="F81" s="14"/>
    </row>
    <row r="82" spans="1:6" x14ac:dyDescent="0.3">
      <c r="A82" s="29" t="s">
        <v>333</v>
      </c>
      <c r="B82" s="15" t="s">
        <v>334</v>
      </c>
      <c r="C82" s="14"/>
      <c r="D82" s="14"/>
      <c r="E82" s="14"/>
      <c r="F82" s="14"/>
    </row>
    <row r="83" spans="1:6" x14ac:dyDescent="0.3">
      <c r="A83" s="29" t="s">
        <v>335</v>
      </c>
      <c r="B83" s="15" t="s">
        <v>336</v>
      </c>
      <c r="C83" s="14"/>
      <c r="D83" s="14"/>
      <c r="E83" s="14"/>
      <c r="F83" s="14"/>
    </row>
    <row r="84" spans="1:6" x14ac:dyDescent="0.3">
      <c r="A84" s="29" t="s">
        <v>337</v>
      </c>
      <c r="B84" s="15" t="s">
        <v>338</v>
      </c>
      <c r="C84" s="14"/>
      <c r="D84" s="14"/>
      <c r="E84" s="14"/>
      <c r="F84" s="14"/>
    </row>
    <row r="85" spans="1:6" x14ac:dyDescent="0.3">
      <c r="A85" s="29" t="s">
        <v>115</v>
      </c>
      <c r="B85" s="15"/>
      <c r="C85" s="15"/>
      <c r="D85" s="15"/>
      <c r="E85" s="15"/>
      <c r="F85" s="15"/>
    </row>
    <row r="86" spans="1:6" x14ac:dyDescent="0.3">
      <c r="A86" s="29" t="s">
        <v>241</v>
      </c>
      <c r="B86" s="15" t="s">
        <v>339</v>
      </c>
      <c r="C86" s="14"/>
      <c r="D86" s="14"/>
      <c r="E86" s="14"/>
      <c r="F86" s="14"/>
    </row>
    <row r="87" spans="1:6" x14ac:dyDescent="0.3">
      <c r="A87" s="29" t="s">
        <v>243</v>
      </c>
      <c r="B87" s="15" t="s">
        <v>340</v>
      </c>
      <c r="C87" s="14"/>
      <c r="D87" s="14"/>
      <c r="E87" s="14"/>
      <c r="F87" s="14"/>
    </row>
    <row r="88" spans="1:6" x14ac:dyDescent="0.3">
      <c r="A88" s="29" t="s">
        <v>245</v>
      </c>
      <c r="B88" s="15" t="s">
        <v>341</v>
      </c>
      <c r="C88" s="14"/>
      <c r="D88" s="14"/>
      <c r="E88" s="14"/>
      <c r="F88" s="14"/>
    </row>
    <row r="89" spans="1:6" x14ac:dyDescent="0.3">
      <c r="A89" s="29" t="s">
        <v>247</v>
      </c>
      <c r="B89" s="15" t="s">
        <v>342</v>
      </c>
      <c r="C89" s="14"/>
      <c r="D89" s="14"/>
      <c r="E89" s="14"/>
      <c r="F89" s="14"/>
    </row>
    <row r="90" spans="1:6" x14ac:dyDescent="0.3">
      <c r="A90" s="29" t="s">
        <v>343</v>
      </c>
      <c r="B90" s="15" t="s">
        <v>344</v>
      </c>
      <c r="C90" s="13">
        <v>223</v>
      </c>
      <c r="D90" s="14">
        <v>8827</v>
      </c>
      <c r="E90" s="13">
        <v>155</v>
      </c>
      <c r="F90" s="14">
        <v>10178</v>
      </c>
    </row>
    <row r="91" spans="1:6" x14ac:dyDescent="0.3">
      <c r="A91" s="29" t="s">
        <v>345</v>
      </c>
      <c r="B91" s="15" t="s">
        <v>346</v>
      </c>
      <c r="C91" s="14">
        <v>76776</v>
      </c>
      <c r="D91" s="14">
        <v>719506</v>
      </c>
      <c r="E91" s="14" t="s">
        <v>347</v>
      </c>
      <c r="F91" s="14" t="s">
        <v>348</v>
      </c>
    </row>
    <row r="92" spans="1:6" x14ac:dyDescent="0.3">
      <c r="A92" s="29" t="s">
        <v>115</v>
      </c>
      <c r="B92" s="15"/>
      <c r="C92" s="15"/>
      <c r="D92" s="15"/>
      <c r="E92" s="15"/>
      <c r="F92" s="15"/>
    </row>
    <row r="93" spans="1:6" x14ac:dyDescent="0.3">
      <c r="A93" s="29" t="s">
        <v>349</v>
      </c>
      <c r="B93" s="15" t="s">
        <v>350</v>
      </c>
      <c r="C93" s="14" t="s">
        <v>351</v>
      </c>
      <c r="D93" s="14" t="s">
        <v>352</v>
      </c>
      <c r="E93" s="14" t="s">
        <v>353</v>
      </c>
      <c r="F93" s="14" t="s">
        <v>354</v>
      </c>
    </row>
    <row r="94" spans="1:6" x14ac:dyDescent="0.3">
      <c r="A94" s="29" t="s">
        <v>355</v>
      </c>
      <c r="B94" s="15" t="s">
        <v>356</v>
      </c>
      <c r="C94" s="14"/>
      <c r="D94" s="14"/>
      <c r="E94" s="14"/>
      <c r="F94" s="14"/>
    </row>
    <row r="95" spans="1:6" x14ac:dyDescent="0.3">
      <c r="A95" s="29" t="s">
        <v>357</v>
      </c>
      <c r="B95" s="15" t="s">
        <v>358</v>
      </c>
      <c r="C95" s="14" t="s">
        <v>359</v>
      </c>
      <c r="D95" s="14" t="s">
        <v>360</v>
      </c>
      <c r="E95" s="14" t="s">
        <v>361</v>
      </c>
      <c r="F95" s="14" t="s">
        <v>362</v>
      </c>
    </row>
    <row r="96" spans="1:6" x14ac:dyDescent="0.3">
      <c r="A96" s="29" t="s">
        <v>363</v>
      </c>
      <c r="B96" s="15" t="s">
        <v>364</v>
      </c>
      <c r="C96" s="14" t="s">
        <v>365</v>
      </c>
      <c r="D96" s="14" t="s">
        <v>366</v>
      </c>
      <c r="E96" s="14" t="s">
        <v>367</v>
      </c>
      <c r="F96" s="14" t="s">
        <v>368</v>
      </c>
    </row>
    <row r="97" spans="1:6" x14ac:dyDescent="0.3">
      <c r="A97" s="29" t="s">
        <v>369</v>
      </c>
      <c r="B97" s="15" t="s">
        <v>370</v>
      </c>
      <c r="C97" s="14" t="s">
        <v>371</v>
      </c>
      <c r="D97" s="14" t="s">
        <v>372</v>
      </c>
      <c r="E97" s="14" t="s">
        <v>373</v>
      </c>
      <c r="F97" s="14" t="s">
        <v>374</v>
      </c>
    </row>
    <row r="98" spans="1:6" x14ac:dyDescent="0.3">
      <c r="A98" s="29" t="s">
        <v>375</v>
      </c>
      <c r="B98" s="15" t="s">
        <v>376</v>
      </c>
      <c r="C98" s="14"/>
      <c r="D98" s="14" t="s">
        <v>377</v>
      </c>
      <c r="E98" s="14"/>
      <c r="F98" s="14"/>
    </row>
    <row r="99" spans="1:6" x14ac:dyDescent="0.3">
      <c r="A99" s="29" t="s">
        <v>378</v>
      </c>
      <c r="B99" s="15" t="s">
        <v>379</v>
      </c>
      <c r="C99" s="13">
        <v>492</v>
      </c>
      <c r="D99" s="14" t="s">
        <v>380</v>
      </c>
      <c r="E99" s="13">
        <v>916</v>
      </c>
      <c r="F99" s="14" t="s">
        <v>381</v>
      </c>
    </row>
    <row r="100" spans="1:6" x14ac:dyDescent="0.3">
      <c r="A100" s="29" t="s">
        <v>382</v>
      </c>
      <c r="B100" s="15" t="s">
        <v>383</v>
      </c>
      <c r="C100" s="31">
        <f>C56+C62+C77+C78+C79+C80+C90+C91+C99+C82</f>
        <v>400619</v>
      </c>
      <c r="D100" s="31">
        <f>D56+D62+D77+D78+D79+D80+D90+D91+D99+D82</f>
        <v>4188661</v>
      </c>
      <c r="E100" s="31">
        <f>E56+E62+E77+E78+E79+E80+E90+E91+E99+E82</f>
        <v>339701</v>
      </c>
      <c r="F100" s="31">
        <f>F56+F62+F77+F78+F79+F80+F90+F91+F99+F82</f>
        <v>4948415</v>
      </c>
    </row>
    <row r="101" spans="1:6" x14ac:dyDescent="0.3">
      <c r="A101" s="29" t="s">
        <v>384</v>
      </c>
      <c r="B101" s="15" t="s">
        <v>385</v>
      </c>
      <c r="C101" s="13">
        <f>C55-C100</f>
        <v>188883</v>
      </c>
      <c r="D101" s="13">
        <f>D55-D100</f>
        <v>1300512</v>
      </c>
      <c r="E101" s="13">
        <f>E55-E100</f>
        <v>91234</v>
      </c>
      <c r="F101" s="13">
        <f>F55-F100</f>
        <v>1239207</v>
      </c>
    </row>
    <row r="102" spans="1:6" x14ac:dyDescent="0.3">
      <c r="A102" s="29" t="s">
        <v>386</v>
      </c>
      <c r="B102" s="15" t="s">
        <v>387</v>
      </c>
      <c r="C102" s="14"/>
      <c r="D102" s="13">
        <v>11</v>
      </c>
      <c r="E102" s="14"/>
      <c r="F102" s="14" t="s">
        <v>388</v>
      </c>
    </row>
    <row r="103" spans="1:6" x14ac:dyDescent="0.3">
      <c r="A103" s="29" t="s">
        <v>389</v>
      </c>
      <c r="B103" s="15" t="s">
        <v>390</v>
      </c>
      <c r="C103" s="13">
        <f>C101-C102</f>
        <v>188883</v>
      </c>
      <c r="D103" s="13">
        <f>D101-D102</f>
        <v>1300501</v>
      </c>
      <c r="E103" s="13">
        <f>E101-E102</f>
        <v>91234</v>
      </c>
      <c r="F103" s="13">
        <f>F101-F102</f>
        <v>1273053</v>
      </c>
    </row>
    <row r="104" spans="1:6" x14ac:dyDescent="0.3">
      <c r="A104" s="29" t="s">
        <v>391</v>
      </c>
      <c r="B104" s="15" t="s">
        <v>392</v>
      </c>
      <c r="C104" s="15"/>
      <c r="D104" s="15"/>
      <c r="E104" s="15"/>
      <c r="F104" s="15"/>
    </row>
    <row r="105" spans="1:6" ht="15" thickBot="1" x14ac:dyDescent="0.35">
      <c r="A105" s="34" t="s">
        <v>393</v>
      </c>
      <c r="B105" s="35" t="s">
        <v>394</v>
      </c>
      <c r="C105" s="36">
        <f>C103</f>
        <v>188883</v>
      </c>
      <c r="D105" s="36">
        <f>D103</f>
        <v>1300501</v>
      </c>
      <c r="E105" s="36">
        <f>E103</f>
        <v>91234</v>
      </c>
      <c r="F105" s="36">
        <f>F103</f>
        <v>1273053</v>
      </c>
    </row>
    <row r="107" spans="1:6" x14ac:dyDescent="0.3">
      <c r="C107" s="37"/>
      <c r="D107" s="37"/>
      <c r="E107" s="37"/>
      <c r="F107" s="37"/>
    </row>
    <row r="108" spans="1:6" x14ac:dyDescent="0.3">
      <c r="A108" t="s">
        <v>395</v>
      </c>
      <c r="B108" t="s">
        <v>396</v>
      </c>
      <c r="D108" t="s">
        <v>123</v>
      </c>
      <c r="E108" s="38">
        <v>45937</v>
      </c>
    </row>
    <row r="109" spans="1:6" x14ac:dyDescent="0.3">
      <c r="B109" t="s">
        <v>124</v>
      </c>
      <c r="D109" t="s">
        <v>125</v>
      </c>
      <c r="E109" t="s">
        <v>126</v>
      </c>
    </row>
    <row r="110" spans="1:6" x14ac:dyDescent="0.3">
      <c r="A110" t="s">
        <v>397</v>
      </c>
      <c r="B110" t="s">
        <v>396</v>
      </c>
      <c r="D110" t="s">
        <v>123</v>
      </c>
      <c r="E110" s="38">
        <f>E108</f>
        <v>45937</v>
      </c>
    </row>
    <row r="111" spans="1:6" x14ac:dyDescent="0.3">
      <c r="B111" t="s">
        <v>124</v>
      </c>
      <c r="D111" t="s">
        <v>125</v>
      </c>
      <c r="E111" t="s">
        <v>126</v>
      </c>
    </row>
    <row r="112" spans="1:6" x14ac:dyDescent="0.3">
      <c r="A112" t="s">
        <v>398</v>
      </c>
      <c r="B112" t="s">
        <v>396</v>
      </c>
      <c r="D112" t="s">
        <v>399</v>
      </c>
    </row>
    <row r="113" spans="1:4" x14ac:dyDescent="0.3">
      <c r="A113" t="s">
        <v>400</v>
      </c>
      <c r="B113" t="s">
        <v>124</v>
      </c>
      <c r="D113" t="s">
        <v>125</v>
      </c>
    </row>
    <row r="114" spans="1:4" x14ac:dyDescent="0.3">
      <c r="A114" t="s">
        <v>401</v>
      </c>
      <c r="B114" t="s">
        <v>402</v>
      </c>
    </row>
  </sheetData>
  <mergeCells count="1"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Galiya Dauletbakova</dc:creator>
  <cp:lastModifiedBy>Galiya Dauletbakova</cp:lastModifiedBy>
  <dcterms:created xsi:type="dcterms:W3CDTF">2025-10-07T10:37:39Z</dcterms:created>
  <dcterms:modified xsi:type="dcterms:W3CDTF">2025-10-07T10:39:43Z</dcterms:modified>
</cp:coreProperties>
</file>